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4640" windowHeight="9615" tabRatio="825"/>
  </bookViews>
  <sheets>
    <sheet name="资金分配表" sheetId="8" r:id="rId1"/>
  </sheets>
  <definedNames>
    <definedName name="_xlnm.Print_Titles" localSheetId="0">资金分配表!$1:$8</definedName>
  </definedNames>
  <calcPr calcId="124519"/>
</workbook>
</file>

<file path=xl/calcChain.xml><?xml version="1.0" encoding="utf-8"?>
<calcChain xmlns="http://schemas.openxmlformats.org/spreadsheetml/2006/main">
  <c r="I75" i="8"/>
  <c r="I74"/>
  <c r="I72"/>
  <c r="I68"/>
  <c r="I67"/>
  <c r="I65"/>
  <c r="I64"/>
  <c r="I63"/>
  <c r="I62"/>
  <c r="I61"/>
  <c r="I60"/>
  <c r="I59"/>
  <c r="I58"/>
  <c r="I57"/>
  <c r="I56"/>
  <c r="I52"/>
  <c r="I51"/>
  <c r="I50"/>
  <c r="I45"/>
  <c r="I44"/>
  <c r="I43"/>
  <c r="I42"/>
  <c r="I36"/>
  <c r="I18"/>
  <c r="I12"/>
  <c r="I13"/>
  <c r="I11"/>
  <c r="R85"/>
  <c r="R84"/>
  <c r="R83"/>
  <c r="R82"/>
  <c r="R81"/>
  <c r="R80"/>
  <c r="R79"/>
  <c r="R78"/>
  <c r="R77"/>
  <c r="R76"/>
  <c r="R75"/>
  <c r="R74"/>
  <c r="R73"/>
  <c r="R72"/>
  <c r="R71"/>
  <c r="R70"/>
  <c r="R69"/>
  <c r="R68"/>
  <c r="R67"/>
  <c r="R65"/>
  <c r="R64"/>
  <c r="R63"/>
  <c r="R62"/>
  <c r="R61"/>
  <c r="R60"/>
  <c r="R59"/>
  <c r="R58"/>
  <c r="R57"/>
  <c r="R56"/>
  <c r="R55"/>
  <c r="R54"/>
  <c r="R53"/>
  <c r="R52"/>
  <c r="R51"/>
  <c r="R50"/>
  <c r="R49"/>
  <c r="R48"/>
  <c r="R47"/>
  <c r="R46"/>
  <c r="R45"/>
  <c r="R44"/>
  <c r="R43"/>
  <c r="R42"/>
  <c r="R36"/>
  <c r="R35"/>
  <c r="R28"/>
  <c r="R24"/>
  <c r="R23"/>
  <c r="R22"/>
  <c r="R19"/>
  <c r="R18"/>
  <c r="R12"/>
  <c r="R13"/>
  <c r="R14"/>
  <c r="R11"/>
  <c r="G66" l="1"/>
  <c r="M66"/>
  <c r="P66"/>
  <c r="T66"/>
  <c r="V66"/>
  <c r="C66"/>
  <c r="F10"/>
  <c r="G10"/>
  <c r="H10"/>
  <c r="I10"/>
  <c r="M10"/>
  <c r="O10"/>
  <c r="P10"/>
  <c r="Q10"/>
  <c r="R10"/>
  <c r="V10"/>
  <c r="B10"/>
  <c r="C10"/>
  <c r="D10"/>
  <c r="E19"/>
  <c r="J19"/>
  <c r="K19"/>
  <c r="T19" s="1"/>
  <c r="L19"/>
  <c r="U19" s="1"/>
  <c r="Q62"/>
  <c r="O62"/>
  <c r="H62"/>
  <c r="F62"/>
  <c r="D62"/>
  <c r="B62"/>
  <c r="Q59"/>
  <c r="O59"/>
  <c r="H59"/>
  <c r="H41" s="1"/>
  <c r="F59"/>
  <c r="D59"/>
  <c r="B59"/>
  <c r="Q56"/>
  <c r="P41"/>
  <c r="O56"/>
  <c r="H56"/>
  <c r="F56"/>
  <c r="D56"/>
  <c r="B56"/>
  <c r="Q53"/>
  <c r="O53"/>
  <c r="D53"/>
  <c r="B53"/>
  <c r="Q50"/>
  <c r="O50"/>
  <c r="L50"/>
  <c r="H50"/>
  <c r="D50"/>
  <c r="B50"/>
  <c r="R41"/>
  <c r="Q43"/>
  <c r="O43"/>
  <c r="H43"/>
  <c r="F43"/>
  <c r="E43"/>
  <c r="D43"/>
  <c r="B43"/>
  <c r="V47"/>
  <c r="Q47"/>
  <c r="O47"/>
  <c r="M47"/>
  <c r="M41" s="1"/>
  <c r="D47"/>
  <c r="B47"/>
  <c r="Q83"/>
  <c r="O83"/>
  <c r="D83"/>
  <c r="B83"/>
  <c r="V80"/>
  <c r="Q80"/>
  <c r="O80"/>
  <c r="M80"/>
  <c r="D80"/>
  <c r="B80"/>
  <c r="Q73"/>
  <c r="O73"/>
  <c r="I73"/>
  <c r="I66" s="1"/>
  <c r="H73"/>
  <c r="F73"/>
  <c r="D73"/>
  <c r="B73"/>
  <c r="V70"/>
  <c r="Q70"/>
  <c r="O70"/>
  <c r="M70"/>
  <c r="I70"/>
  <c r="H70"/>
  <c r="H66" s="1"/>
  <c r="F70"/>
  <c r="D70"/>
  <c r="B70"/>
  <c r="D67"/>
  <c r="D66" s="1"/>
  <c r="F67"/>
  <c r="H67"/>
  <c r="O67"/>
  <c r="O66" s="1"/>
  <c r="Q67"/>
  <c r="Q66" s="1"/>
  <c r="R66"/>
  <c r="B67"/>
  <c r="B66" s="1"/>
  <c r="E68"/>
  <c r="E67" s="1"/>
  <c r="E69"/>
  <c r="E71"/>
  <c r="E72"/>
  <c r="E74"/>
  <c r="E73" s="1"/>
  <c r="E75"/>
  <c r="E76"/>
  <c r="E77"/>
  <c r="E78"/>
  <c r="E79"/>
  <c r="E81"/>
  <c r="E82"/>
  <c r="E80" s="1"/>
  <c r="E84"/>
  <c r="E83" s="1"/>
  <c r="E85"/>
  <c r="E44"/>
  <c r="E45"/>
  <c r="E46"/>
  <c r="E48"/>
  <c r="E47" s="1"/>
  <c r="E49"/>
  <c r="E51"/>
  <c r="E50" s="1"/>
  <c r="E52"/>
  <c r="E54"/>
  <c r="E53" s="1"/>
  <c r="E55"/>
  <c r="E57"/>
  <c r="E56" s="1"/>
  <c r="E58"/>
  <c r="E60"/>
  <c r="E59" s="1"/>
  <c r="E61"/>
  <c r="E63"/>
  <c r="E62" s="1"/>
  <c r="E64"/>
  <c r="E65"/>
  <c r="E42"/>
  <c r="E12"/>
  <c r="E13"/>
  <c r="E14"/>
  <c r="E15"/>
  <c r="E16"/>
  <c r="E17"/>
  <c r="E18"/>
  <c r="E20"/>
  <c r="E21"/>
  <c r="E22"/>
  <c r="E23"/>
  <c r="E24"/>
  <c r="E25"/>
  <c r="E26"/>
  <c r="E27"/>
  <c r="E28"/>
  <c r="E29"/>
  <c r="E30"/>
  <c r="E31"/>
  <c r="E32"/>
  <c r="E33"/>
  <c r="E34"/>
  <c r="E35"/>
  <c r="E36"/>
  <c r="E37"/>
  <c r="E38"/>
  <c r="E39"/>
  <c r="E40"/>
  <c r="E11"/>
  <c r="E10" s="1"/>
  <c r="S74"/>
  <c r="U74"/>
  <c r="U81"/>
  <c r="U44"/>
  <c r="U43" s="1"/>
  <c r="U52"/>
  <c r="S54"/>
  <c r="S28"/>
  <c r="U11"/>
  <c r="L79"/>
  <c r="U79" s="1"/>
  <c r="J79"/>
  <c r="S79" s="1"/>
  <c r="L78"/>
  <c r="U78" s="1"/>
  <c r="J78"/>
  <c r="L77"/>
  <c r="J77"/>
  <c r="S77" s="1"/>
  <c r="L76"/>
  <c r="J76"/>
  <c r="S76" s="1"/>
  <c r="L85"/>
  <c r="U85" s="1"/>
  <c r="J85"/>
  <c r="S85" s="1"/>
  <c r="L84"/>
  <c r="J84"/>
  <c r="S84" s="1"/>
  <c r="S83" s="1"/>
  <c r="L82"/>
  <c r="J82"/>
  <c r="S82" s="1"/>
  <c r="L81"/>
  <c r="J81"/>
  <c r="S81" s="1"/>
  <c r="L75"/>
  <c r="U75" s="1"/>
  <c r="J75"/>
  <c r="L74"/>
  <c r="L73" s="1"/>
  <c r="J74"/>
  <c r="J73" s="1"/>
  <c r="L72"/>
  <c r="U72" s="1"/>
  <c r="J72"/>
  <c r="S72" s="1"/>
  <c r="L71"/>
  <c r="U71" s="1"/>
  <c r="J71"/>
  <c r="L69"/>
  <c r="U69" s="1"/>
  <c r="J69"/>
  <c r="S69" s="1"/>
  <c r="L68"/>
  <c r="L67" s="1"/>
  <c r="J68"/>
  <c r="N68" s="1"/>
  <c r="L65"/>
  <c r="K65"/>
  <c r="T65" s="1"/>
  <c r="J65"/>
  <c r="S65" s="1"/>
  <c r="L64"/>
  <c r="U64" s="1"/>
  <c r="J64"/>
  <c r="S64" s="1"/>
  <c r="L63"/>
  <c r="L62" s="1"/>
  <c r="J63"/>
  <c r="L61"/>
  <c r="U61" s="1"/>
  <c r="J61"/>
  <c r="S61" s="1"/>
  <c r="L60"/>
  <c r="U60" s="1"/>
  <c r="U59" s="1"/>
  <c r="J60"/>
  <c r="J59" s="1"/>
  <c r="L58"/>
  <c r="U58" s="1"/>
  <c r="J58"/>
  <c r="S58" s="1"/>
  <c r="L57"/>
  <c r="L56" s="1"/>
  <c r="J57"/>
  <c r="S57" s="1"/>
  <c r="S56" s="1"/>
  <c r="L55"/>
  <c r="U55" s="1"/>
  <c r="J55"/>
  <c r="J53" s="1"/>
  <c r="L54"/>
  <c r="U54" s="1"/>
  <c r="W54" s="1"/>
  <c r="J54"/>
  <c r="L52"/>
  <c r="N52"/>
  <c r="J52"/>
  <c r="S52" s="1"/>
  <c r="L51"/>
  <c r="U51" s="1"/>
  <c r="U50" s="1"/>
  <c r="J51"/>
  <c r="S51" s="1"/>
  <c r="L49"/>
  <c r="U49" s="1"/>
  <c r="U47" s="1"/>
  <c r="J49"/>
  <c r="S49" s="1"/>
  <c r="L48"/>
  <c r="U48" s="1"/>
  <c r="J48"/>
  <c r="J47" s="1"/>
  <c r="L46"/>
  <c r="U46" s="1"/>
  <c r="J46"/>
  <c r="K11"/>
  <c r="L45"/>
  <c r="U45" s="1"/>
  <c r="J45"/>
  <c r="S45" s="1"/>
  <c r="L44"/>
  <c r="L43" s="1"/>
  <c r="J44"/>
  <c r="S44" s="1"/>
  <c r="W44" s="1"/>
  <c r="L42"/>
  <c r="U42" s="1"/>
  <c r="J42"/>
  <c r="S42" s="1"/>
  <c r="J18"/>
  <c r="L18"/>
  <c r="U18" s="1"/>
  <c r="J22"/>
  <c r="S22" s="1"/>
  <c r="L22"/>
  <c r="J23"/>
  <c r="S23" s="1"/>
  <c r="L23"/>
  <c r="U23" s="1"/>
  <c r="J24"/>
  <c r="S24" s="1"/>
  <c r="K24"/>
  <c r="T24" s="1"/>
  <c r="L24"/>
  <c r="U24" s="1"/>
  <c r="J28"/>
  <c r="K28"/>
  <c r="T28" s="1"/>
  <c r="L28"/>
  <c r="U28" s="1"/>
  <c r="J35"/>
  <c r="S35" s="1"/>
  <c r="K35"/>
  <c r="T35" s="1"/>
  <c r="L35"/>
  <c r="U35" s="1"/>
  <c r="J36"/>
  <c r="N36" s="1"/>
  <c r="K36"/>
  <c r="T36" s="1"/>
  <c r="L36"/>
  <c r="U36" s="1"/>
  <c r="J12"/>
  <c r="S12" s="1"/>
  <c r="L12"/>
  <c r="U12" s="1"/>
  <c r="J13"/>
  <c r="S13" s="1"/>
  <c r="L13"/>
  <c r="U13" s="1"/>
  <c r="J14"/>
  <c r="K14"/>
  <c r="T14" s="1"/>
  <c r="L14"/>
  <c r="L11"/>
  <c r="J11"/>
  <c r="S11" s="1"/>
  <c r="S73" l="1"/>
  <c r="W79"/>
  <c r="W74"/>
  <c r="S68"/>
  <c r="S67" s="1"/>
  <c r="E66"/>
  <c r="J67"/>
  <c r="U73"/>
  <c r="J83"/>
  <c r="U70"/>
  <c r="L80"/>
  <c r="N84"/>
  <c r="U68"/>
  <c r="U67" s="1"/>
  <c r="J70"/>
  <c r="E70"/>
  <c r="L70"/>
  <c r="J43"/>
  <c r="J56"/>
  <c r="U63"/>
  <c r="U62" s="1"/>
  <c r="L47"/>
  <c r="I41"/>
  <c r="I9" s="1"/>
  <c r="Q41"/>
  <c r="Q9" s="1"/>
  <c r="N63"/>
  <c r="N62" s="1"/>
  <c r="U57"/>
  <c r="U56" s="1"/>
  <c r="D41"/>
  <c r="U53"/>
  <c r="L59"/>
  <c r="J62"/>
  <c r="D9"/>
  <c r="N44"/>
  <c r="N48"/>
  <c r="W51"/>
  <c r="N64"/>
  <c r="N65"/>
  <c r="S60"/>
  <c r="S59" s="1"/>
  <c r="S43"/>
  <c r="L53"/>
  <c r="N22"/>
  <c r="N14"/>
  <c r="K10"/>
  <c r="J10"/>
  <c r="T11"/>
  <c r="T10" s="1"/>
  <c r="N19"/>
  <c r="J50"/>
  <c r="S50"/>
  <c r="S48"/>
  <c r="S47" s="1"/>
  <c r="E41"/>
  <c r="S80"/>
  <c r="N75"/>
  <c r="N77"/>
  <c r="N13"/>
  <c r="U14"/>
  <c r="U10" s="1"/>
  <c r="U22"/>
  <c r="W22" s="1"/>
  <c r="L10"/>
  <c r="J80"/>
  <c r="L83"/>
  <c r="N28"/>
  <c r="S19"/>
  <c r="W19" s="1"/>
  <c r="V41"/>
  <c r="V9" s="1"/>
  <c r="F41"/>
  <c r="B41"/>
  <c r="C41"/>
  <c r="G41"/>
  <c r="G9" s="1"/>
  <c r="O41"/>
  <c r="M9"/>
  <c r="P9"/>
  <c r="H9"/>
  <c r="F66"/>
  <c r="W12"/>
  <c r="N24"/>
  <c r="N55"/>
  <c r="N76"/>
  <c r="N78"/>
  <c r="W58"/>
  <c r="U82"/>
  <c r="W82" s="1"/>
  <c r="W42"/>
  <c r="N54"/>
  <c r="N82"/>
  <c r="N35"/>
  <c r="N72"/>
  <c r="W13"/>
  <c r="W60"/>
  <c r="U76"/>
  <c r="W76" s="1"/>
  <c r="N18"/>
  <c r="W49"/>
  <c r="N74"/>
  <c r="N60"/>
  <c r="U65"/>
  <c r="U77"/>
  <c r="W77" s="1"/>
  <c r="W72"/>
  <c r="W23"/>
  <c r="W57"/>
  <c r="W69"/>
  <c r="W85"/>
  <c r="N61"/>
  <c r="W61"/>
  <c r="U84"/>
  <c r="N46"/>
  <c r="N49"/>
  <c r="N47" s="1"/>
  <c r="W65"/>
  <c r="W11"/>
  <c r="W35"/>
  <c r="W45"/>
  <c r="W43" s="1"/>
  <c r="W52"/>
  <c r="W50" s="1"/>
  <c r="W64"/>
  <c r="W81"/>
  <c r="W80" s="1"/>
  <c r="W28"/>
  <c r="W24"/>
  <c r="N23"/>
  <c r="S46"/>
  <c r="W46" s="1"/>
  <c r="S78"/>
  <c r="W78" s="1"/>
  <c r="N42"/>
  <c r="N58"/>
  <c r="S14"/>
  <c r="S36"/>
  <c r="W36" s="1"/>
  <c r="N57"/>
  <c r="N56" s="1"/>
  <c r="N85"/>
  <c r="N83" s="1"/>
  <c r="N69"/>
  <c r="N67" s="1"/>
  <c r="N12"/>
  <c r="N51"/>
  <c r="N50" s="1"/>
  <c r="N79"/>
  <c r="N71"/>
  <c r="S18"/>
  <c r="W18" s="1"/>
  <c r="S63"/>
  <c r="S55"/>
  <c r="W55" s="1"/>
  <c r="W53" s="1"/>
  <c r="S75"/>
  <c r="W75" s="1"/>
  <c r="W73" s="1"/>
  <c r="S71"/>
  <c r="N45"/>
  <c r="N43" s="1"/>
  <c r="N11"/>
  <c r="N81"/>
  <c r="T41"/>
  <c r="W68" l="1"/>
  <c r="W67" s="1"/>
  <c r="N73"/>
  <c r="J66"/>
  <c r="E9"/>
  <c r="N70"/>
  <c r="L66"/>
  <c r="W63"/>
  <c r="W62" s="1"/>
  <c r="S62"/>
  <c r="S53"/>
  <c r="W56"/>
  <c r="W48"/>
  <c r="W47" s="1"/>
  <c r="W59"/>
  <c r="N80"/>
  <c r="N59"/>
  <c r="N53"/>
  <c r="U80"/>
  <c r="N66"/>
  <c r="K66"/>
  <c r="W84"/>
  <c r="W83" s="1"/>
  <c r="U83"/>
  <c r="N10"/>
  <c r="W14"/>
  <c r="W10" s="1"/>
  <c r="S10"/>
  <c r="W71"/>
  <c r="W70" s="1"/>
  <c r="S70"/>
  <c r="S66" s="1"/>
  <c r="F9"/>
  <c r="R9"/>
  <c r="O9"/>
  <c r="T9"/>
  <c r="K41"/>
  <c r="J41"/>
  <c r="J9" s="1"/>
  <c r="U41"/>
  <c r="U66" l="1"/>
  <c r="K9"/>
  <c r="W66"/>
  <c r="U9"/>
  <c r="W41"/>
  <c r="N41"/>
  <c r="N9" s="1"/>
  <c r="S41"/>
  <c r="L41"/>
  <c r="L9" s="1"/>
  <c r="W9" l="1"/>
  <c r="S9"/>
</calcChain>
</file>

<file path=xl/sharedStrings.xml><?xml version="1.0" encoding="utf-8"?>
<sst xmlns="http://schemas.openxmlformats.org/spreadsheetml/2006/main" count="131" uniqueCount="101">
  <si>
    <t>合计</t>
  </si>
  <si>
    <t>单位：万元</t>
  </si>
  <si>
    <t>省份</t>
  </si>
  <si>
    <t>合计</t>
    <phoneticPr fontId="5" type="noConversion"/>
  </si>
  <si>
    <t>农村部分计划生育家庭奖励扶助制度补助资金</t>
  </si>
  <si>
    <t>计划生育家庭特别扶助制度补助资金</t>
    <phoneticPr fontId="6" type="noConversion"/>
  </si>
  <si>
    <t>合计</t>
    <phoneticPr fontId="6" type="noConversion"/>
  </si>
  <si>
    <t>农村部分计划生育家庭奖励扶助制度补助资金</t>
    <phoneticPr fontId="6" type="noConversion"/>
  </si>
  <si>
    <t>计划生育家庭特别扶助制度补助资金</t>
  </si>
  <si>
    <t>2018年据实结算调整资金</t>
    <phoneticPr fontId="5" type="noConversion"/>
  </si>
  <si>
    <t>c</t>
    <phoneticPr fontId="5" type="noConversion"/>
  </si>
  <si>
    <t>g</t>
    <phoneticPr fontId="5" type="noConversion"/>
  </si>
  <si>
    <t>o</t>
    <phoneticPr fontId="5" type="noConversion"/>
  </si>
  <si>
    <t>p</t>
    <phoneticPr fontId="5" type="noConversion"/>
  </si>
  <si>
    <t>a</t>
    <phoneticPr fontId="5" type="noConversion"/>
  </si>
  <si>
    <t>d=a+b+c</t>
    <phoneticPr fontId="5" type="noConversion"/>
  </si>
  <si>
    <t>e</t>
    <phoneticPr fontId="5" type="noConversion"/>
  </si>
  <si>
    <t>f</t>
    <phoneticPr fontId="5" type="noConversion"/>
  </si>
  <si>
    <t>h=e+f+g</t>
    <phoneticPr fontId="5" type="noConversion"/>
  </si>
  <si>
    <t>2019年核定金额</t>
    <phoneticPr fontId="5" type="noConversion"/>
  </si>
  <si>
    <t>n</t>
    <phoneticPr fontId="5" type="noConversion"/>
  </si>
  <si>
    <t>m=i+j+k+l</t>
    <phoneticPr fontId="5" type="noConversion"/>
  </si>
  <si>
    <t>q=n+o+p</t>
    <phoneticPr fontId="5" type="noConversion"/>
  </si>
  <si>
    <t>r=i-n</t>
    <phoneticPr fontId="5" type="noConversion"/>
  </si>
  <si>
    <t>s=j-o</t>
    <phoneticPr fontId="5" type="noConversion"/>
  </si>
  <si>
    <t>t=k-p</t>
    <phoneticPr fontId="5" type="noConversion"/>
  </si>
  <si>
    <t>一.西部地区</t>
  </si>
  <si>
    <t>1.内蒙古</t>
  </si>
  <si>
    <t>2.广西</t>
  </si>
  <si>
    <t>3.重庆</t>
  </si>
  <si>
    <t>4.四川</t>
  </si>
  <si>
    <t xml:space="preserve">  其中：阿坝自治州</t>
    <phoneticPr fontId="5" type="noConversion"/>
  </si>
  <si>
    <t xml:space="preserve">        甘孜自治州</t>
    <phoneticPr fontId="5" type="noConversion"/>
  </si>
  <si>
    <t xml:space="preserve">        凉山自治州</t>
    <phoneticPr fontId="5" type="noConversion"/>
  </si>
  <si>
    <t xml:space="preserve">        其他地区</t>
    <phoneticPr fontId="5" type="noConversion"/>
  </si>
  <si>
    <t>5.贵州</t>
  </si>
  <si>
    <t>6.云南</t>
  </si>
  <si>
    <t xml:space="preserve">  其中：怒江自治州</t>
    <phoneticPr fontId="5" type="noConversion"/>
  </si>
  <si>
    <t xml:space="preserve">        迪庆自治州</t>
    <phoneticPr fontId="5" type="noConversion"/>
  </si>
  <si>
    <t>7.西藏</t>
  </si>
  <si>
    <t>8.陕西</t>
  </si>
  <si>
    <t>9.甘肃</t>
  </si>
  <si>
    <t xml:space="preserve">  其中：武威市</t>
    <phoneticPr fontId="5" type="noConversion"/>
  </si>
  <si>
    <t xml:space="preserve">        临夏自治州</t>
    <phoneticPr fontId="5" type="noConversion"/>
  </si>
  <si>
    <t xml:space="preserve">        甘南自治州</t>
    <phoneticPr fontId="5" type="noConversion"/>
  </si>
  <si>
    <t>10.青海</t>
  </si>
  <si>
    <t xml:space="preserve">  其中：海北自治州</t>
    <phoneticPr fontId="5" type="noConversion"/>
  </si>
  <si>
    <t xml:space="preserve">        黄南州自治州</t>
    <phoneticPr fontId="5" type="noConversion"/>
  </si>
  <si>
    <t xml:space="preserve">        海南自治州</t>
    <phoneticPr fontId="5" type="noConversion"/>
  </si>
  <si>
    <t xml:space="preserve">        果洛自治州</t>
    <phoneticPr fontId="5" type="noConversion"/>
  </si>
  <si>
    <t xml:space="preserve">        玉树自治州</t>
    <phoneticPr fontId="5" type="noConversion"/>
  </si>
  <si>
    <t xml:space="preserve">        海西自治州</t>
    <phoneticPr fontId="5" type="noConversion"/>
  </si>
  <si>
    <t>11.宁夏</t>
  </si>
  <si>
    <t>12.新疆</t>
  </si>
  <si>
    <t xml:space="preserve">   其中：阿克苏地区</t>
    <phoneticPr fontId="5" type="noConversion"/>
  </si>
  <si>
    <t xml:space="preserve">         喀什地区</t>
    <phoneticPr fontId="5" type="noConversion"/>
  </si>
  <si>
    <t xml:space="preserve">         和田地区</t>
    <phoneticPr fontId="5" type="noConversion"/>
  </si>
  <si>
    <t>二.中部地区</t>
  </si>
  <si>
    <t>1.河北</t>
  </si>
  <si>
    <t>2.山西</t>
  </si>
  <si>
    <t xml:space="preserve">  其中：比照县</t>
    <phoneticPr fontId="5" type="noConversion"/>
  </si>
  <si>
    <t>3.黑龙江</t>
  </si>
  <si>
    <t>4.吉林</t>
  </si>
  <si>
    <t xml:space="preserve">  其中：延边州</t>
    <phoneticPr fontId="5" type="noConversion"/>
  </si>
  <si>
    <t>5.安徽</t>
  </si>
  <si>
    <t>6.江西</t>
  </si>
  <si>
    <t>7.河南</t>
  </si>
  <si>
    <t>8.湖北</t>
    <phoneticPr fontId="5" type="noConversion"/>
  </si>
  <si>
    <t>9.湖南</t>
  </si>
  <si>
    <t>10.海南</t>
  </si>
  <si>
    <t>三.东部地区</t>
  </si>
  <si>
    <t>1.辽宁</t>
  </si>
  <si>
    <t xml:space="preserve">  其中：大连市</t>
    <phoneticPr fontId="5" type="noConversion"/>
  </si>
  <si>
    <t>2.福建</t>
  </si>
  <si>
    <t xml:space="preserve">  其中：厦门市</t>
    <phoneticPr fontId="5" type="noConversion"/>
  </si>
  <si>
    <t>3.山东</t>
  </si>
  <si>
    <t xml:space="preserve">  其中：青岛市</t>
    <phoneticPr fontId="5" type="noConversion"/>
  </si>
  <si>
    <t>4.北京</t>
  </si>
  <si>
    <t>5.天津</t>
  </si>
  <si>
    <t>6.上海</t>
  </si>
  <si>
    <t>7.江苏</t>
  </si>
  <si>
    <t>8.浙江</t>
  </si>
  <si>
    <t xml:space="preserve">  其中：宁波市</t>
    <phoneticPr fontId="5" type="noConversion"/>
  </si>
  <si>
    <t>9.广东</t>
  </si>
  <si>
    <t xml:space="preserve">  其中：深圳市</t>
    <phoneticPr fontId="5" type="noConversion"/>
  </si>
  <si>
    <t>计划生育“少生快富”工程补助资金</t>
    <phoneticPr fontId="5" type="noConversion"/>
  </si>
  <si>
    <t>提前下达2019年补助资金</t>
    <phoneticPr fontId="5" type="noConversion"/>
  </si>
  <si>
    <t>2019年应补助资金</t>
    <phoneticPr fontId="5" type="noConversion"/>
  </si>
  <si>
    <t>本次下达补助资金</t>
    <phoneticPr fontId="6" type="noConversion"/>
  </si>
  <si>
    <t>绩效考核补助资金</t>
    <phoneticPr fontId="5" type="noConversion"/>
  </si>
  <si>
    <r>
      <t xml:space="preserve">  </t>
    </r>
    <r>
      <rPr>
        <sz val="12"/>
        <color indexed="8"/>
        <rFont val="宋体"/>
        <family val="3"/>
        <charset val="134"/>
      </rPr>
      <t>附件</t>
    </r>
    <r>
      <rPr>
        <sz val="12"/>
        <color indexed="8"/>
        <rFont val="Times New Roman"/>
        <family val="1"/>
      </rPr>
      <t>1</t>
    </r>
    <phoneticPr fontId="6" type="noConversion"/>
  </si>
  <si>
    <t>l</t>
    <phoneticPr fontId="5" type="noConversion"/>
  </si>
  <si>
    <t>v=r+s+t+u</t>
    <phoneticPr fontId="5" type="noConversion"/>
  </si>
  <si>
    <r>
      <t>2019</t>
    </r>
    <r>
      <rPr>
        <b/>
        <sz val="20"/>
        <color indexed="8"/>
        <rFont val="宋体"/>
        <family val="3"/>
        <charset val="134"/>
      </rPr>
      <t>年计划生育转移支付资金分配表</t>
    </r>
    <phoneticPr fontId="5" type="noConversion"/>
  </si>
  <si>
    <t>i=a+e</t>
    <phoneticPr fontId="5" type="noConversion"/>
  </si>
  <si>
    <t>b</t>
    <phoneticPr fontId="5" type="noConversion"/>
  </si>
  <si>
    <t>j=b+f</t>
    <phoneticPr fontId="5" type="noConversion"/>
  </si>
  <si>
    <t>k=c+g</t>
    <phoneticPr fontId="5" type="noConversion"/>
  </si>
  <si>
    <t>u=l</t>
    <phoneticPr fontId="5" type="noConversion"/>
  </si>
  <si>
    <t xml:space="preserve">  注：“三区三州”深度贫困地区计划生育家庭特别扶助制度补助资金中不含对手术并发症人员的补助资金，“三区三州”手术并发症人员补助金额由所在省确定。</t>
    <phoneticPr fontId="18" type="noConversion"/>
  </si>
  <si>
    <t xml:space="preserve">  克孜勒苏柯尔克孜自治州</t>
    <phoneticPr fontId="5" type="noConversion"/>
  </si>
</sst>
</file>

<file path=xl/styles.xml><?xml version="1.0" encoding="utf-8"?>
<styleSheet xmlns="http://schemas.openxmlformats.org/spreadsheetml/2006/main">
  <fonts count="21">
    <font>
      <sz val="11"/>
      <color theme="1"/>
      <name val="宋体"/>
      <charset val="134"/>
      <scheme val="minor"/>
    </font>
    <font>
      <sz val="10"/>
      <color indexed="8"/>
      <name val="Arial"/>
      <family val="2"/>
    </font>
    <font>
      <sz val="11"/>
      <color indexed="8"/>
      <name val="宋体"/>
      <family val="3"/>
      <charset val="134"/>
    </font>
    <font>
      <sz val="12"/>
      <name val="宋体"/>
      <family val="3"/>
      <charset val="134"/>
    </font>
    <font>
      <sz val="11"/>
      <color theme="1"/>
      <name val="宋体"/>
      <family val="3"/>
      <charset val="134"/>
      <scheme val="minor"/>
    </font>
    <font>
      <sz val="9"/>
      <name val="宋体"/>
      <family val="3"/>
      <charset val="134"/>
      <scheme val="minor"/>
    </font>
    <font>
      <sz val="9"/>
      <name val="宋体"/>
      <family val="3"/>
      <charset val="134"/>
    </font>
    <font>
      <sz val="20"/>
      <color theme="1"/>
      <name val="宋体"/>
      <family val="3"/>
      <charset val="134"/>
      <scheme val="minor"/>
    </font>
    <font>
      <sz val="16"/>
      <color indexed="8"/>
      <name val="Times New Roman"/>
      <family val="1"/>
    </font>
    <font>
      <sz val="11"/>
      <color indexed="8"/>
      <name val="黑体"/>
      <family val="3"/>
      <charset val="134"/>
    </font>
    <font>
      <sz val="11"/>
      <name val="黑体"/>
      <family val="3"/>
      <charset val="134"/>
    </font>
    <font>
      <sz val="11"/>
      <color theme="1"/>
      <name val="黑体"/>
      <family val="3"/>
      <charset val="134"/>
    </font>
    <font>
      <sz val="12"/>
      <color indexed="8"/>
      <name val="Times New Roman"/>
      <family val="1"/>
    </font>
    <font>
      <b/>
      <sz val="11"/>
      <color indexed="8"/>
      <name val="黑体"/>
      <family val="3"/>
      <charset val="134"/>
    </font>
    <font>
      <sz val="11"/>
      <color theme="1"/>
      <name val="Times New Roman"/>
      <family val="1"/>
    </font>
    <font>
      <sz val="12"/>
      <color indexed="8"/>
      <name val="宋体"/>
      <family val="3"/>
      <charset val="134"/>
    </font>
    <font>
      <b/>
      <sz val="20"/>
      <color indexed="8"/>
      <name val="Times New Roman"/>
      <family val="1"/>
    </font>
    <font>
      <b/>
      <sz val="20"/>
      <color indexed="8"/>
      <name val="宋体"/>
      <family val="3"/>
      <charset val="134"/>
    </font>
    <font>
      <sz val="9"/>
      <name val="宋体"/>
      <family val="3"/>
      <charset val="134"/>
      <scheme val="minor"/>
    </font>
    <font>
      <b/>
      <sz val="11"/>
      <color theme="1"/>
      <name val="Times New Roman"/>
      <family val="1"/>
    </font>
    <font>
      <sz val="10"/>
      <color indexed="8"/>
      <name val="仿宋_GB2312"/>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alignment vertical="center"/>
    </xf>
    <xf numFmtId="0" fontId="1" fillId="0" borderId="0" applyProtection="0">
      <alignment vertical="top"/>
    </xf>
    <xf numFmtId="0" fontId="4" fillId="0" borderId="0">
      <alignment vertical="center"/>
    </xf>
    <xf numFmtId="0" fontId="3" fillId="0" borderId="0"/>
    <xf numFmtId="0" fontId="4" fillId="0" borderId="0">
      <alignment vertical="center"/>
    </xf>
    <xf numFmtId="0" fontId="2" fillId="0" borderId="0">
      <alignment vertical="center"/>
    </xf>
    <xf numFmtId="0" fontId="3" fillId="0" borderId="0">
      <alignment vertical="center"/>
    </xf>
  </cellStyleXfs>
  <cellXfs count="37">
    <xf numFmtId="0" fontId="0" fillId="0" borderId="0" xfId="0">
      <alignment vertical="center"/>
    </xf>
    <xf numFmtId="0" fontId="0" fillId="0" borderId="0" xfId="0" applyFill="1" applyAlignment="1">
      <alignment vertical="center"/>
    </xf>
    <xf numFmtId="1" fontId="0" fillId="0" borderId="0" xfId="0" applyNumberFormat="1" applyFill="1" applyAlignment="1">
      <alignment vertical="center"/>
    </xf>
    <xf numFmtId="0" fontId="7" fillId="0" borderId="0" xfId="0" applyFont="1" applyFill="1" applyAlignment="1">
      <alignment vertical="center"/>
    </xf>
    <xf numFmtId="0" fontId="8" fillId="0" borderId="0" xfId="0" applyFont="1" applyFill="1" applyBorder="1" applyAlignment="1"/>
    <xf numFmtId="1" fontId="0" fillId="0" borderId="0" xfId="0" applyNumberFormat="1">
      <alignment vertical="center"/>
    </xf>
    <xf numFmtId="0" fontId="0" fillId="2" borderId="0" xfId="0" applyFill="1" applyAlignment="1">
      <alignment vertical="center"/>
    </xf>
    <xf numFmtId="0" fontId="8" fillId="2" borderId="0" xfId="0" applyFont="1" applyFill="1" applyBorder="1" applyAlignment="1"/>
    <xf numFmtId="0" fontId="0" fillId="2" borderId="0" xfId="0" applyFill="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9" fillId="0" borderId="1" xfId="0" applyFont="1" applyFill="1" applyBorder="1" applyAlignment="1">
      <alignment horizontal="left" vertical="center"/>
    </xf>
    <xf numFmtId="1" fontId="14" fillId="0" borderId="1"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9" fillId="0" borderId="0" xfId="0" applyFont="1" applyFill="1" applyAlignment="1">
      <alignment horizontal="center" vertical="center"/>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1" fontId="19" fillId="0" borderId="1" xfId="0" applyNumberFormat="1" applyFont="1" applyFill="1" applyBorder="1" applyAlignment="1">
      <alignment horizontal="right" vertical="center"/>
    </xf>
    <xf numFmtId="0" fontId="9" fillId="2" borderId="1" xfId="0" applyFont="1" applyFill="1" applyBorder="1" applyAlignment="1">
      <alignment horizontal="center" vertical="center" wrapText="1"/>
    </xf>
    <xf numFmtId="1" fontId="0" fillId="2" borderId="0" xfId="0" applyNumberFormat="1" applyFill="1" applyAlignment="1">
      <alignment vertical="center"/>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0" xfId="0" applyFont="1" applyFill="1" applyBorder="1" applyAlignment="1">
      <alignment horizontal="left" vertical="center"/>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20" fillId="0" borderId="1" xfId="0" applyFont="1" applyFill="1" applyBorder="1" applyAlignment="1">
      <alignment horizontal="left" vertical="center" shrinkToFit="1"/>
    </xf>
  </cellXfs>
  <cellStyles count="7">
    <cellStyle name="_ET_STYLE_NoName_00_" xfId="1"/>
    <cellStyle name="常规" xfId="0" builtinId="0"/>
    <cellStyle name="常规 2" xfId="4"/>
    <cellStyle name="常规 2 2" xfId="3"/>
    <cellStyle name="常规 22 2" xfId="2"/>
    <cellStyle name="常规 3" xfId="6"/>
    <cellStyle name="常规 4" xfId="5"/>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86"/>
  <sheetViews>
    <sheetView tabSelected="1" workbookViewId="0">
      <pane xSplit="1" ySplit="8" topLeftCell="D36" activePane="bottomRight" state="frozen"/>
      <selection pane="topRight" activeCell="B1" sqref="B1"/>
      <selection pane="bottomLeft" activeCell="A9" sqref="A9"/>
      <selection pane="bottomRight" activeCell="A38" sqref="A38"/>
    </sheetView>
  </sheetViews>
  <sheetFormatPr defaultRowHeight="13.5"/>
  <cols>
    <col min="1" max="1" width="20.125" customWidth="1"/>
    <col min="2" max="9" width="10.125" customWidth="1"/>
    <col min="10" max="10" width="10.125" style="8" customWidth="1"/>
    <col min="11" max="12" width="10.125" customWidth="1"/>
    <col min="13" max="15" width="10.125" style="8" customWidth="1"/>
    <col min="16" max="21" width="10.125" customWidth="1"/>
    <col min="22" max="22" width="10.125" style="8" customWidth="1"/>
    <col min="23" max="23" width="12.125" customWidth="1"/>
  </cols>
  <sheetData>
    <row r="1" spans="1:23" ht="20.25" customHeight="1">
      <c r="A1" s="13" t="s">
        <v>90</v>
      </c>
      <c r="B1" s="2"/>
      <c r="C1" s="2"/>
      <c r="D1" s="2"/>
      <c r="E1" s="2"/>
      <c r="F1" s="1"/>
      <c r="G1" s="1"/>
      <c r="H1" s="1"/>
      <c r="I1" s="1"/>
      <c r="J1" s="6"/>
      <c r="K1" s="1"/>
      <c r="L1" s="1"/>
      <c r="M1" s="6"/>
      <c r="N1" s="21"/>
      <c r="O1" s="6"/>
      <c r="P1" s="1"/>
      <c r="Q1" s="1"/>
      <c r="R1" s="1"/>
      <c r="S1" s="1"/>
      <c r="T1" s="1"/>
      <c r="U1" s="1"/>
      <c r="V1" s="6"/>
    </row>
    <row r="2" spans="1:23" ht="30.75" customHeight="1">
      <c r="A2" s="31" t="s">
        <v>93</v>
      </c>
      <c r="B2" s="31"/>
      <c r="C2" s="31"/>
      <c r="D2" s="31"/>
      <c r="E2" s="31"/>
      <c r="F2" s="31"/>
      <c r="G2" s="31"/>
      <c r="H2" s="31"/>
      <c r="I2" s="31"/>
      <c r="J2" s="31"/>
      <c r="K2" s="31"/>
      <c r="L2" s="31"/>
      <c r="M2" s="31"/>
      <c r="N2" s="31"/>
      <c r="O2" s="31"/>
      <c r="P2" s="31"/>
      <c r="Q2" s="31"/>
      <c r="R2" s="31"/>
      <c r="S2" s="31"/>
      <c r="T2" s="31"/>
      <c r="U2" s="31"/>
      <c r="V2" s="31"/>
      <c r="W2" s="31"/>
    </row>
    <row r="3" spans="1:23" ht="18" customHeight="1">
      <c r="A3" s="3"/>
      <c r="B3" s="3"/>
      <c r="C3" s="3"/>
      <c r="D3" s="3"/>
      <c r="E3" s="3"/>
      <c r="F3" s="4"/>
      <c r="G3" s="4"/>
      <c r="H3" s="4"/>
      <c r="I3" s="4"/>
      <c r="J3" s="7"/>
      <c r="K3" s="4"/>
      <c r="L3" s="4"/>
      <c r="M3" s="7"/>
      <c r="N3" s="7"/>
      <c r="O3" s="7"/>
      <c r="P3" s="4"/>
      <c r="Q3" s="4"/>
      <c r="R3" s="4"/>
      <c r="S3" s="4"/>
      <c r="U3" s="3"/>
      <c r="V3" s="14" t="s">
        <v>1</v>
      </c>
      <c r="W3" s="5"/>
    </row>
    <row r="4" spans="1:23" ht="25.5" customHeight="1">
      <c r="A4" s="28" t="s">
        <v>2</v>
      </c>
      <c r="B4" s="32" t="s">
        <v>87</v>
      </c>
      <c r="C4" s="32"/>
      <c r="D4" s="32"/>
      <c r="E4" s="32"/>
      <c r="F4" s="32" t="s">
        <v>9</v>
      </c>
      <c r="G4" s="32"/>
      <c r="H4" s="32"/>
      <c r="I4" s="32"/>
      <c r="J4" s="32" t="s">
        <v>19</v>
      </c>
      <c r="K4" s="32"/>
      <c r="L4" s="32"/>
      <c r="M4" s="32"/>
      <c r="N4" s="32"/>
      <c r="O4" s="33" t="s">
        <v>86</v>
      </c>
      <c r="P4" s="33"/>
      <c r="Q4" s="33"/>
      <c r="R4" s="33"/>
      <c r="S4" s="33" t="s">
        <v>88</v>
      </c>
      <c r="T4" s="33"/>
      <c r="U4" s="33"/>
      <c r="V4" s="33"/>
      <c r="W4" s="33"/>
    </row>
    <row r="5" spans="1:23" ht="13.5" customHeight="1">
      <c r="A5" s="29"/>
      <c r="B5" s="27" t="s">
        <v>4</v>
      </c>
      <c r="C5" s="27" t="s">
        <v>85</v>
      </c>
      <c r="D5" s="34" t="s">
        <v>5</v>
      </c>
      <c r="E5" s="35" t="s">
        <v>3</v>
      </c>
      <c r="F5" s="27" t="s">
        <v>7</v>
      </c>
      <c r="G5" s="27" t="s">
        <v>85</v>
      </c>
      <c r="H5" s="27" t="s">
        <v>8</v>
      </c>
      <c r="I5" s="27" t="s">
        <v>6</v>
      </c>
      <c r="J5" s="26" t="s">
        <v>7</v>
      </c>
      <c r="K5" s="27" t="s">
        <v>85</v>
      </c>
      <c r="L5" s="27" t="s">
        <v>8</v>
      </c>
      <c r="M5" s="26" t="s">
        <v>89</v>
      </c>
      <c r="N5" s="26" t="s">
        <v>0</v>
      </c>
      <c r="O5" s="26" t="s">
        <v>7</v>
      </c>
      <c r="P5" s="27" t="s">
        <v>85</v>
      </c>
      <c r="Q5" s="27" t="s">
        <v>8</v>
      </c>
      <c r="R5" s="27" t="s">
        <v>0</v>
      </c>
      <c r="S5" s="27" t="s">
        <v>7</v>
      </c>
      <c r="T5" s="27" t="s">
        <v>85</v>
      </c>
      <c r="U5" s="27" t="s">
        <v>8</v>
      </c>
      <c r="V5" s="26" t="s">
        <v>89</v>
      </c>
      <c r="W5" s="27" t="s">
        <v>0</v>
      </c>
    </row>
    <row r="6" spans="1:23" ht="13.5" customHeight="1">
      <c r="A6" s="29"/>
      <c r="B6" s="27"/>
      <c r="C6" s="27"/>
      <c r="D6" s="34"/>
      <c r="E6" s="35"/>
      <c r="F6" s="27"/>
      <c r="G6" s="27"/>
      <c r="H6" s="27"/>
      <c r="I6" s="27"/>
      <c r="J6" s="26"/>
      <c r="K6" s="27"/>
      <c r="L6" s="27"/>
      <c r="M6" s="26"/>
      <c r="N6" s="26"/>
      <c r="O6" s="26"/>
      <c r="P6" s="27"/>
      <c r="Q6" s="27"/>
      <c r="R6" s="27"/>
      <c r="S6" s="27"/>
      <c r="T6" s="27"/>
      <c r="U6" s="27"/>
      <c r="V6" s="26"/>
      <c r="W6" s="27"/>
    </row>
    <row r="7" spans="1:23" ht="53.25" customHeight="1">
      <c r="A7" s="29"/>
      <c r="B7" s="27"/>
      <c r="C7" s="27"/>
      <c r="D7" s="34"/>
      <c r="E7" s="35"/>
      <c r="F7" s="27"/>
      <c r="G7" s="27"/>
      <c r="H7" s="27"/>
      <c r="I7" s="27"/>
      <c r="J7" s="26"/>
      <c r="K7" s="27"/>
      <c r="L7" s="27"/>
      <c r="M7" s="26"/>
      <c r="N7" s="26"/>
      <c r="O7" s="26"/>
      <c r="P7" s="27"/>
      <c r="Q7" s="27"/>
      <c r="R7" s="27"/>
      <c r="S7" s="27"/>
      <c r="T7" s="27"/>
      <c r="U7" s="27"/>
      <c r="V7" s="26"/>
      <c r="W7" s="27"/>
    </row>
    <row r="8" spans="1:23" ht="25.5" customHeight="1">
      <c r="A8" s="30"/>
      <c r="B8" s="16" t="s">
        <v>14</v>
      </c>
      <c r="C8" s="23" t="s">
        <v>95</v>
      </c>
      <c r="D8" s="17" t="s">
        <v>10</v>
      </c>
      <c r="E8" s="18" t="s">
        <v>15</v>
      </c>
      <c r="F8" s="16" t="s">
        <v>16</v>
      </c>
      <c r="G8" s="16" t="s">
        <v>17</v>
      </c>
      <c r="H8" s="16" t="s">
        <v>11</v>
      </c>
      <c r="I8" s="16" t="s">
        <v>18</v>
      </c>
      <c r="J8" s="22" t="s">
        <v>94</v>
      </c>
      <c r="K8" s="23" t="s">
        <v>96</v>
      </c>
      <c r="L8" s="23" t="s">
        <v>97</v>
      </c>
      <c r="M8" s="15" t="s">
        <v>91</v>
      </c>
      <c r="N8" s="15" t="s">
        <v>21</v>
      </c>
      <c r="O8" s="20" t="s">
        <v>20</v>
      </c>
      <c r="P8" s="16" t="s">
        <v>12</v>
      </c>
      <c r="Q8" s="16" t="s">
        <v>13</v>
      </c>
      <c r="R8" s="16" t="s">
        <v>22</v>
      </c>
      <c r="S8" s="16" t="s">
        <v>23</v>
      </c>
      <c r="T8" s="16" t="s">
        <v>24</v>
      </c>
      <c r="U8" s="16" t="s">
        <v>25</v>
      </c>
      <c r="V8" s="22" t="s">
        <v>98</v>
      </c>
      <c r="W8" s="16" t="s">
        <v>92</v>
      </c>
    </row>
    <row r="9" spans="1:23" ht="18" customHeight="1">
      <c r="A9" s="9" t="s">
        <v>3</v>
      </c>
      <c r="B9" s="19">
        <v>771815</v>
      </c>
      <c r="C9" s="19">
        <v>7773</v>
      </c>
      <c r="D9" s="19">
        <f>D10+D41+D66</f>
        <v>397040</v>
      </c>
      <c r="E9" s="19">
        <f>E10+E41+E66</f>
        <v>1176628</v>
      </c>
      <c r="F9" s="19">
        <f t="shared" ref="F9" si="0">F10+F41+F66</f>
        <v>-896</v>
      </c>
      <c r="G9" s="19">
        <f t="shared" ref="G9" si="1">G10+G41+G66</f>
        <v>-41</v>
      </c>
      <c r="H9" s="19">
        <f t="shared" ref="H9" si="2">H10+H41+H66</f>
        <v>-1248</v>
      </c>
      <c r="I9" s="19">
        <f t="shared" ref="I9:J9" si="3">I10+I41+I66</f>
        <v>-2185</v>
      </c>
      <c r="J9" s="19">
        <f t="shared" si="3"/>
        <v>770919</v>
      </c>
      <c r="K9" s="19">
        <f>K10+K41+K66</f>
        <v>7732</v>
      </c>
      <c r="L9" s="19">
        <f t="shared" ref="L9" si="4">L10+L41+L66</f>
        <v>395792</v>
      </c>
      <c r="M9" s="19">
        <f t="shared" ref="M9" si="5">M10+M41+M66</f>
        <v>800</v>
      </c>
      <c r="N9" s="19">
        <f>N10+N41+N66</f>
        <v>1175243</v>
      </c>
      <c r="O9" s="19">
        <f t="shared" ref="O9" si="6">O10+O41+O66</f>
        <v>577146</v>
      </c>
      <c r="P9" s="19">
        <f t="shared" ref="P9" si="7">P10+P41+P66</f>
        <v>3570</v>
      </c>
      <c r="Q9" s="19">
        <f t="shared" ref="Q9" si="8">Q10+Q41+Q66</f>
        <v>287151</v>
      </c>
      <c r="R9" s="19">
        <f t="shared" ref="R9" si="9">R10+R41+R66</f>
        <v>867867</v>
      </c>
      <c r="S9" s="19">
        <f t="shared" ref="S9" si="10">S10+S41+S66</f>
        <v>193773</v>
      </c>
      <c r="T9" s="19">
        <f>T10+T41+T66</f>
        <v>4162</v>
      </c>
      <c r="U9" s="19">
        <f t="shared" ref="U9" si="11">U10+U41+U66</f>
        <v>108641</v>
      </c>
      <c r="V9" s="19">
        <f t="shared" ref="V9" si="12">V10+V41+V66</f>
        <v>800</v>
      </c>
      <c r="W9" s="19">
        <f t="shared" ref="W9" si="13">W10+W41+W66</f>
        <v>307376</v>
      </c>
    </row>
    <row r="10" spans="1:23" ht="18" customHeight="1">
      <c r="A10" s="10" t="s">
        <v>26</v>
      </c>
      <c r="B10" s="19">
        <f t="shared" ref="B10:W10" si="14">B11+B12+B13+B14+B18+B19+B22+B23+B24+B28+B35+B36</f>
        <v>281420</v>
      </c>
      <c r="C10" s="19">
        <f t="shared" si="14"/>
        <v>7772</v>
      </c>
      <c r="D10" s="19">
        <f t="shared" si="14"/>
        <v>153262</v>
      </c>
      <c r="E10" s="19">
        <f t="shared" si="14"/>
        <v>442454</v>
      </c>
      <c r="F10" s="19">
        <f t="shared" si="14"/>
        <v>-652</v>
      </c>
      <c r="G10" s="19">
        <f t="shared" si="14"/>
        <v>-41</v>
      </c>
      <c r="H10" s="19">
        <f t="shared" si="14"/>
        <v>-891</v>
      </c>
      <c r="I10" s="19">
        <f t="shared" si="14"/>
        <v>-1584</v>
      </c>
      <c r="J10" s="19">
        <f t="shared" si="14"/>
        <v>280768</v>
      </c>
      <c r="K10" s="19">
        <f t="shared" si="14"/>
        <v>7731</v>
      </c>
      <c r="L10" s="19">
        <f t="shared" si="14"/>
        <v>152371</v>
      </c>
      <c r="M10" s="19">
        <f t="shared" si="14"/>
        <v>250</v>
      </c>
      <c r="N10" s="19">
        <f t="shared" si="14"/>
        <v>441120</v>
      </c>
      <c r="O10" s="19">
        <f t="shared" si="14"/>
        <v>213730</v>
      </c>
      <c r="P10" s="19">
        <f t="shared" si="14"/>
        <v>3568</v>
      </c>
      <c r="Q10" s="19">
        <f t="shared" si="14"/>
        <v>112206</v>
      </c>
      <c r="R10" s="19">
        <f t="shared" si="14"/>
        <v>329504</v>
      </c>
      <c r="S10" s="19">
        <f t="shared" si="14"/>
        <v>67038</v>
      </c>
      <c r="T10" s="19">
        <f t="shared" si="14"/>
        <v>4163</v>
      </c>
      <c r="U10" s="19">
        <f t="shared" si="14"/>
        <v>40165</v>
      </c>
      <c r="V10" s="19">
        <f t="shared" si="14"/>
        <v>250</v>
      </c>
      <c r="W10" s="19">
        <f t="shared" si="14"/>
        <v>111616</v>
      </c>
    </row>
    <row r="11" spans="1:23" ht="18" customHeight="1">
      <c r="A11" s="11" t="s">
        <v>27</v>
      </c>
      <c r="B11" s="12">
        <v>10611</v>
      </c>
      <c r="C11" s="12">
        <v>186</v>
      </c>
      <c r="D11" s="12">
        <v>9255</v>
      </c>
      <c r="E11" s="12">
        <f>D11+C11+B11</f>
        <v>20052</v>
      </c>
      <c r="F11" s="12">
        <v>-23</v>
      </c>
      <c r="G11" s="12"/>
      <c r="H11" s="12">
        <v>-26</v>
      </c>
      <c r="I11" s="12">
        <f>F11+G11+H11</f>
        <v>-49</v>
      </c>
      <c r="J11" s="12">
        <f>B11+F11</f>
        <v>10588</v>
      </c>
      <c r="K11" s="12">
        <f>C11+G11</f>
        <v>186</v>
      </c>
      <c r="L11" s="12">
        <f t="shared" ref="L11" si="15">D11+H11</f>
        <v>9229</v>
      </c>
      <c r="M11" s="12">
        <v>100</v>
      </c>
      <c r="N11" s="12">
        <f>J11+K11+L11+M11</f>
        <v>20103</v>
      </c>
      <c r="O11" s="12">
        <v>7346</v>
      </c>
      <c r="P11" s="12">
        <v>238</v>
      </c>
      <c r="Q11" s="12">
        <v>6585</v>
      </c>
      <c r="R11" s="12">
        <f>O11+P11+Q11</f>
        <v>14169</v>
      </c>
      <c r="S11" s="12">
        <f>J11-O11</f>
        <v>3242</v>
      </c>
      <c r="T11" s="12">
        <f t="shared" ref="T11:U11" si="16">K11-P11</f>
        <v>-52</v>
      </c>
      <c r="U11" s="12">
        <f t="shared" si="16"/>
        <v>2644</v>
      </c>
      <c r="V11" s="12">
        <v>100</v>
      </c>
      <c r="W11" s="12">
        <f>V11+U11+T11+S11</f>
        <v>5934</v>
      </c>
    </row>
    <row r="12" spans="1:23" ht="18" customHeight="1">
      <c r="A12" s="11" t="s">
        <v>28</v>
      </c>
      <c r="B12" s="12">
        <v>9788</v>
      </c>
      <c r="C12" s="12"/>
      <c r="D12" s="12">
        <v>5606</v>
      </c>
      <c r="E12" s="12">
        <f t="shared" ref="E12:E40" si="17">D12+C12+B12</f>
        <v>15394</v>
      </c>
      <c r="F12" s="12">
        <v>-16</v>
      </c>
      <c r="G12" s="12"/>
      <c r="H12" s="12">
        <v>-3</v>
      </c>
      <c r="I12" s="12">
        <f t="shared" ref="I12:I13" si="18">F12+G12+H12</f>
        <v>-19</v>
      </c>
      <c r="J12" s="12">
        <f t="shared" ref="J12:J14" si="19">B12+F12</f>
        <v>9772</v>
      </c>
      <c r="K12" s="12"/>
      <c r="L12" s="12">
        <f t="shared" ref="L12:L14" si="20">D12+H12</f>
        <v>5603</v>
      </c>
      <c r="M12" s="12"/>
      <c r="N12" s="12">
        <f t="shared" ref="N12:N36" si="21">J12+K12+L12+M12</f>
        <v>15375</v>
      </c>
      <c r="O12" s="12">
        <v>6941</v>
      </c>
      <c r="P12" s="12"/>
      <c r="Q12" s="12">
        <v>3842</v>
      </c>
      <c r="R12" s="12">
        <f t="shared" ref="R12:R14" si="22">O12+P12+Q12</f>
        <v>10783</v>
      </c>
      <c r="S12" s="12">
        <f t="shared" ref="S12:S14" si="23">J12-O12</f>
        <v>2831</v>
      </c>
      <c r="T12" s="12"/>
      <c r="U12" s="12">
        <f t="shared" ref="U12:U14" si="24">L12-Q12</f>
        <v>1761</v>
      </c>
      <c r="V12" s="12"/>
      <c r="W12" s="12">
        <f t="shared" ref="W12:W36" si="25">V12+U12+T12+S12</f>
        <v>4592</v>
      </c>
    </row>
    <row r="13" spans="1:23" ht="18" customHeight="1">
      <c r="A13" s="11" t="s">
        <v>29</v>
      </c>
      <c r="B13" s="12">
        <v>48559</v>
      </c>
      <c r="C13" s="12"/>
      <c r="D13" s="12">
        <v>26598</v>
      </c>
      <c r="E13" s="12">
        <f t="shared" si="17"/>
        <v>75157</v>
      </c>
      <c r="F13" s="12">
        <v>-457</v>
      </c>
      <c r="G13" s="12"/>
      <c r="H13" s="12">
        <v>-683</v>
      </c>
      <c r="I13" s="12">
        <f t="shared" si="18"/>
        <v>-1140</v>
      </c>
      <c r="J13" s="12">
        <f t="shared" si="19"/>
        <v>48102</v>
      </c>
      <c r="K13" s="12"/>
      <c r="L13" s="12">
        <f t="shared" si="20"/>
        <v>25915</v>
      </c>
      <c r="M13" s="12"/>
      <c r="N13" s="12">
        <f t="shared" si="21"/>
        <v>74017</v>
      </c>
      <c r="O13" s="12">
        <v>38123</v>
      </c>
      <c r="P13" s="12"/>
      <c r="Q13" s="12">
        <v>19720</v>
      </c>
      <c r="R13" s="12">
        <f t="shared" si="22"/>
        <v>57843</v>
      </c>
      <c r="S13" s="12">
        <f t="shared" si="23"/>
        <v>9979</v>
      </c>
      <c r="T13" s="12"/>
      <c r="U13" s="12">
        <f t="shared" si="24"/>
        <v>6195</v>
      </c>
      <c r="V13" s="12"/>
      <c r="W13" s="12">
        <f t="shared" si="25"/>
        <v>16174</v>
      </c>
    </row>
    <row r="14" spans="1:23" ht="18" customHeight="1">
      <c r="A14" s="11" t="s">
        <v>30</v>
      </c>
      <c r="B14" s="12">
        <v>152567</v>
      </c>
      <c r="C14" s="12">
        <v>808</v>
      </c>
      <c r="D14" s="12">
        <v>64061</v>
      </c>
      <c r="E14" s="12">
        <f t="shared" si="17"/>
        <v>217436</v>
      </c>
      <c r="F14" s="12"/>
      <c r="G14" s="12"/>
      <c r="H14" s="12"/>
      <c r="I14" s="12"/>
      <c r="J14" s="12">
        <f t="shared" si="19"/>
        <v>152567</v>
      </c>
      <c r="K14" s="12">
        <f t="shared" ref="K14" si="26">C14+G14</f>
        <v>808</v>
      </c>
      <c r="L14" s="12">
        <f t="shared" si="20"/>
        <v>64061</v>
      </c>
      <c r="M14" s="12"/>
      <c r="N14" s="12">
        <f>J14+K14+L14+M14</f>
        <v>217436</v>
      </c>
      <c r="O14" s="12">
        <v>114966</v>
      </c>
      <c r="P14" s="12">
        <v>646</v>
      </c>
      <c r="Q14" s="12">
        <v>45184</v>
      </c>
      <c r="R14" s="12">
        <f t="shared" si="22"/>
        <v>160796</v>
      </c>
      <c r="S14" s="12">
        <f t="shared" si="23"/>
        <v>37601</v>
      </c>
      <c r="T14" s="12">
        <f t="shared" ref="T14" si="27">K14-P14</f>
        <v>162</v>
      </c>
      <c r="U14" s="12">
        <f t="shared" si="24"/>
        <v>18877</v>
      </c>
      <c r="V14" s="12"/>
      <c r="W14" s="12">
        <f t="shared" si="25"/>
        <v>56640</v>
      </c>
    </row>
    <row r="15" spans="1:23" ht="18" customHeight="1">
      <c r="A15" s="24" t="s">
        <v>31</v>
      </c>
      <c r="B15" s="12">
        <v>651</v>
      </c>
      <c r="C15" s="12">
        <v>87</v>
      </c>
      <c r="D15" s="12">
        <v>535</v>
      </c>
      <c r="E15" s="12">
        <f t="shared" si="17"/>
        <v>1273</v>
      </c>
      <c r="F15" s="12"/>
      <c r="G15" s="12"/>
      <c r="H15" s="12"/>
      <c r="I15" s="12"/>
      <c r="J15" s="12"/>
      <c r="K15" s="12"/>
      <c r="L15" s="12"/>
      <c r="M15" s="12"/>
      <c r="N15" s="12"/>
      <c r="O15" s="12"/>
      <c r="P15" s="12"/>
      <c r="Q15" s="12"/>
      <c r="R15" s="12"/>
      <c r="S15" s="12"/>
      <c r="T15" s="12"/>
      <c r="U15" s="12"/>
      <c r="V15" s="12"/>
      <c r="W15" s="12"/>
    </row>
    <row r="16" spans="1:23" ht="18" customHeight="1">
      <c r="A16" s="24" t="s">
        <v>32</v>
      </c>
      <c r="B16" s="12">
        <v>858</v>
      </c>
      <c r="C16" s="12">
        <v>558</v>
      </c>
      <c r="D16" s="12">
        <v>444</v>
      </c>
      <c r="E16" s="12">
        <f t="shared" si="17"/>
        <v>1860</v>
      </c>
      <c r="F16" s="12"/>
      <c r="G16" s="12"/>
      <c r="H16" s="12"/>
      <c r="I16" s="12"/>
      <c r="J16" s="12"/>
      <c r="K16" s="12"/>
      <c r="L16" s="12"/>
      <c r="M16" s="12"/>
      <c r="N16" s="12"/>
      <c r="O16" s="12"/>
      <c r="P16" s="12"/>
      <c r="Q16" s="12"/>
      <c r="R16" s="12"/>
      <c r="S16" s="12"/>
      <c r="T16" s="12"/>
      <c r="U16" s="12"/>
      <c r="V16" s="12"/>
      <c r="W16" s="12"/>
    </row>
    <row r="17" spans="1:23" ht="18" customHeight="1">
      <c r="A17" s="24" t="s">
        <v>33</v>
      </c>
      <c r="B17" s="12">
        <v>2424</v>
      </c>
      <c r="C17" s="12">
        <v>156</v>
      </c>
      <c r="D17" s="12">
        <v>1198</v>
      </c>
      <c r="E17" s="12">
        <f t="shared" si="17"/>
        <v>3778</v>
      </c>
      <c r="F17" s="12"/>
      <c r="G17" s="12"/>
      <c r="H17" s="12"/>
      <c r="I17" s="12"/>
      <c r="J17" s="12"/>
      <c r="K17" s="12"/>
      <c r="L17" s="12"/>
      <c r="M17" s="12"/>
      <c r="N17" s="12"/>
      <c r="O17" s="12"/>
      <c r="P17" s="12"/>
      <c r="Q17" s="12"/>
      <c r="R17" s="12"/>
      <c r="S17" s="12"/>
      <c r="T17" s="12"/>
      <c r="U17" s="12"/>
      <c r="V17" s="12"/>
      <c r="W17" s="12"/>
    </row>
    <row r="18" spans="1:23" ht="18" customHeight="1">
      <c r="A18" s="11" t="s">
        <v>35</v>
      </c>
      <c r="B18" s="12">
        <v>5565</v>
      </c>
      <c r="C18" s="12"/>
      <c r="D18" s="12">
        <v>5467</v>
      </c>
      <c r="E18" s="12">
        <f t="shared" si="17"/>
        <v>11032</v>
      </c>
      <c r="F18" s="12">
        <v>-16</v>
      </c>
      <c r="G18" s="12"/>
      <c r="H18" s="12">
        <v>-6</v>
      </c>
      <c r="I18" s="12">
        <f t="shared" ref="I18" si="28">F18+G18+H18</f>
        <v>-22</v>
      </c>
      <c r="J18" s="12">
        <f t="shared" ref="J18:J36" si="29">B18+F18</f>
        <v>5549</v>
      </c>
      <c r="K18" s="12"/>
      <c r="L18" s="12">
        <f t="shared" ref="L18:L36" si="30">D18+H18</f>
        <v>5461</v>
      </c>
      <c r="M18" s="12"/>
      <c r="N18" s="12">
        <f t="shared" si="21"/>
        <v>11010</v>
      </c>
      <c r="O18" s="12">
        <v>3951</v>
      </c>
      <c r="P18" s="12"/>
      <c r="Q18" s="12">
        <v>3885</v>
      </c>
      <c r="R18" s="12">
        <f t="shared" ref="R18:R19" si="31">O18+P18+Q18</f>
        <v>7836</v>
      </c>
      <c r="S18" s="12">
        <f>J18-O18</f>
        <v>1598</v>
      </c>
      <c r="T18" s="12"/>
      <c r="U18" s="12">
        <f t="shared" ref="U18" si="32">L18-Q18</f>
        <v>1576</v>
      </c>
      <c r="V18" s="12"/>
      <c r="W18" s="12">
        <f t="shared" si="25"/>
        <v>3174</v>
      </c>
    </row>
    <row r="19" spans="1:23" ht="18" customHeight="1">
      <c r="A19" s="11" t="s">
        <v>36</v>
      </c>
      <c r="B19" s="12">
        <v>12302</v>
      </c>
      <c r="C19" s="12">
        <v>231</v>
      </c>
      <c r="D19" s="12">
        <v>14672</v>
      </c>
      <c r="E19" s="12">
        <f t="shared" si="17"/>
        <v>27205</v>
      </c>
      <c r="F19" s="12"/>
      <c r="G19" s="12"/>
      <c r="H19" s="12"/>
      <c r="I19" s="12"/>
      <c r="J19" s="12">
        <f t="shared" si="29"/>
        <v>12302</v>
      </c>
      <c r="K19" s="12">
        <f t="shared" ref="K19:K36" si="33">C19+G19</f>
        <v>231</v>
      </c>
      <c r="L19" s="12">
        <f t="shared" si="30"/>
        <v>14672</v>
      </c>
      <c r="M19" s="12"/>
      <c r="N19" s="12">
        <f t="shared" si="21"/>
        <v>27205</v>
      </c>
      <c r="O19" s="12">
        <v>9350</v>
      </c>
      <c r="P19" s="12">
        <v>250</v>
      </c>
      <c r="Q19" s="12">
        <v>11004</v>
      </c>
      <c r="R19" s="12">
        <f t="shared" si="31"/>
        <v>20604</v>
      </c>
      <c r="S19" s="12">
        <f>J19-O19</f>
        <v>2952</v>
      </c>
      <c r="T19" s="12">
        <f t="shared" ref="T19" si="34">K19-P19</f>
        <v>-19</v>
      </c>
      <c r="U19" s="12">
        <f t="shared" ref="U19" si="35">L19-Q19</f>
        <v>3668</v>
      </c>
      <c r="V19" s="12"/>
      <c r="W19" s="12">
        <f t="shared" si="25"/>
        <v>6601</v>
      </c>
    </row>
    <row r="20" spans="1:23" ht="18" customHeight="1">
      <c r="A20" s="24" t="s">
        <v>37</v>
      </c>
      <c r="B20" s="12">
        <v>104</v>
      </c>
      <c r="C20" s="12">
        <v>1</v>
      </c>
      <c r="D20" s="12">
        <v>188</v>
      </c>
      <c r="E20" s="12">
        <f t="shared" si="17"/>
        <v>293</v>
      </c>
      <c r="F20" s="12"/>
      <c r="G20" s="12"/>
      <c r="H20" s="12"/>
      <c r="I20" s="12"/>
      <c r="J20" s="12"/>
      <c r="K20" s="12"/>
      <c r="L20" s="12"/>
      <c r="M20" s="12"/>
      <c r="N20" s="12"/>
      <c r="O20" s="12"/>
      <c r="P20" s="12"/>
      <c r="Q20" s="12"/>
      <c r="R20" s="12"/>
      <c r="S20" s="12"/>
      <c r="T20" s="12"/>
      <c r="U20" s="12"/>
      <c r="V20" s="12"/>
      <c r="W20" s="12"/>
    </row>
    <row r="21" spans="1:23" ht="18" customHeight="1">
      <c r="A21" s="24" t="s">
        <v>38</v>
      </c>
      <c r="B21" s="12">
        <v>199</v>
      </c>
      <c r="C21" s="12">
        <v>103</v>
      </c>
      <c r="D21" s="12">
        <v>273</v>
      </c>
      <c r="E21" s="12">
        <f t="shared" si="17"/>
        <v>575</v>
      </c>
      <c r="F21" s="12"/>
      <c r="G21" s="12"/>
      <c r="H21" s="12"/>
      <c r="I21" s="12"/>
      <c r="J21" s="12"/>
      <c r="K21" s="12"/>
      <c r="L21" s="12"/>
      <c r="M21" s="12"/>
      <c r="N21" s="12"/>
      <c r="O21" s="12"/>
      <c r="P21" s="12"/>
      <c r="Q21" s="12"/>
      <c r="R21" s="12"/>
      <c r="S21" s="12"/>
      <c r="T21" s="12"/>
      <c r="U21" s="12"/>
      <c r="V21" s="12"/>
      <c r="W21" s="12"/>
    </row>
    <row r="22" spans="1:23" ht="18" customHeight="1">
      <c r="A22" s="11" t="s">
        <v>39</v>
      </c>
      <c r="B22" s="12">
        <v>2806</v>
      </c>
      <c r="C22" s="12"/>
      <c r="D22" s="12">
        <v>3161</v>
      </c>
      <c r="E22" s="12">
        <f t="shared" si="17"/>
        <v>5967</v>
      </c>
      <c r="F22" s="12"/>
      <c r="G22" s="12"/>
      <c r="H22" s="12"/>
      <c r="I22" s="12"/>
      <c r="J22" s="12">
        <f t="shared" si="29"/>
        <v>2806</v>
      </c>
      <c r="K22" s="12"/>
      <c r="L22" s="12">
        <f t="shared" si="30"/>
        <v>3161</v>
      </c>
      <c r="M22" s="12"/>
      <c r="N22" s="12">
        <f t="shared" si="21"/>
        <v>5967</v>
      </c>
      <c r="O22" s="12">
        <v>2191</v>
      </c>
      <c r="P22" s="12"/>
      <c r="Q22" s="12">
        <v>2374</v>
      </c>
      <c r="R22" s="12">
        <f t="shared" ref="R22:R24" si="36">O22+P22+Q22</f>
        <v>4565</v>
      </c>
      <c r="S22" s="12">
        <f>J22-O22</f>
        <v>615</v>
      </c>
      <c r="T22" s="12"/>
      <c r="U22" s="12">
        <f t="shared" ref="U22" si="37">L22-Q22</f>
        <v>787</v>
      </c>
      <c r="V22" s="12"/>
      <c r="W22" s="12">
        <f t="shared" si="25"/>
        <v>1402</v>
      </c>
    </row>
    <row r="23" spans="1:23" ht="18" customHeight="1">
      <c r="A23" s="11" t="s">
        <v>40</v>
      </c>
      <c r="B23" s="12">
        <v>23436</v>
      </c>
      <c r="C23" s="12"/>
      <c r="D23" s="12">
        <v>8817</v>
      </c>
      <c r="E23" s="12">
        <f t="shared" si="17"/>
        <v>32253</v>
      </c>
      <c r="F23" s="12"/>
      <c r="G23" s="12"/>
      <c r="H23" s="12"/>
      <c r="I23" s="12"/>
      <c r="J23" s="12">
        <f t="shared" si="29"/>
        <v>23436</v>
      </c>
      <c r="K23" s="12"/>
      <c r="L23" s="12">
        <f t="shared" si="30"/>
        <v>8817</v>
      </c>
      <c r="M23" s="12"/>
      <c r="N23" s="12">
        <f t="shared" si="21"/>
        <v>32253</v>
      </c>
      <c r="O23" s="12">
        <v>17751</v>
      </c>
      <c r="P23" s="12"/>
      <c r="Q23" s="12">
        <v>6470</v>
      </c>
      <c r="R23" s="12">
        <f t="shared" si="36"/>
        <v>24221</v>
      </c>
      <c r="S23" s="12">
        <f t="shared" ref="S23:S24" si="38">J23-O23</f>
        <v>5685</v>
      </c>
      <c r="T23" s="12"/>
      <c r="U23" s="12">
        <f t="shared" ref="U23:U24" si="39">L23-Q23</f>
        <v>2347</v>
      </c>
      <c r="V23" s="12"/>
      <c r="W23" s="12">
        <f t="shared" si="25"/>
        <v>8032</v>
      </c>
    </row>
    <row r="24" spans="1:23" ht="18" customHeight="1">
      <c r="A24" s="11" t="s">
        <v>41</v>
      </c>
      <c r="B24" s="12">
        <v>8478</v>
      </c>
      <c r="C24" s="12">
        <v>67</v>
      </c>
      <c r="D24" s="12">
        <v>4678</v>
      </c>
      <c r="E24" s="12">
        <f t="shared" si="17"/>
        <v>13223</v>
      </c>
      <c r="F24" s="12"/>
      <c r="G24" s="12"/>
      <c r="H24" s="12"/>
      <c r="I24" s="12"/>
      <c r="J24" s="12">
        <f t="shared" si="29"/>
        <v>8478</v>
      </c>
      <c r="K24" s="12">
        <f t="shared" si="33"/>
        <v>67</v>
      </c>
      <c r="L24" s="12">
        <f t="shared" si="30"/>
        <v>4678</v>
      </c>
      <c r="M24" s="12">
        <v>150</v>
      </c>
      <c r="N24" s="12">
        <f t="shared" si="21"/>
        <v>13373</v>
      </c>
      <c r="O24" s="12">
        <v>6706</v>
      </c>
      <c r="P24" s="12">
        <v>69</v>
      </c>
      <c r="Q24" s="12">
        <v>3450</v>
      </c>
      <c r="R24" s="12">
        <f t="shared" si="36"/>
        <v>10225</v>
      </c>
      <c r="S24" s="12">
        <f t="shared" si="38"/>
        <v>1772</v>
      </c>
      <c r="T24" s="12">
        <f t="shared" ref="T24" si="40">K24-P24</f>
        <v>-2</v>
      </c>
      <c r="U24" s="12">
        <f t="shared" si="39"/>
        <v>1228</v>
      </c>
      <c r="V24" s="12">
        <v>150</v>
      </c>
      <c r="W24" s="12">
        <f t="shared" si="25"/>
        <v>3148</v>
      </c>
    </row>
    <row r="25" spans="1:23" ht="18" customHeight="1">
      <c r="A25" s="24" t="s">
        <v>42</v>
      </c>
      <c r="B25" s="12">
        <v>394</v>
      </c>
      <c r="C25" s="12">
        <v>2</v>
      </c>
      <c r="D25" s="12">
        <v>134</v>
      </c>
      <c r="E25" s="12">
        <f t="shared" si="17"/>
        <v>530</v>
      </c>
      <c r="F25" s="12"/>
      <c r="G25" s="12"/>
      <c r="H25" s="12"/>
      <c r="I25" s="12"/>
      <c r="J25" s="12"/>
      <c r="K25" s="12"/>
      <c r="L25" s="12"/>
      <c r="M25" s="12"/>
      <c r="N25" s="12"/>
      <c r="O25" s="12"/>
      <c r="P25" s="12"/>
      <c r="Q25" s="12"/>
      <c r="R25" s="12"/>
      <c r="S25" s="12"/>
      <c r="T25" s="12"/>
      <c r="U25" s="12"/>
      <c r="V25" s="12"/>
      <c r="W25" s="12"/>
    </row>
    <row r="26" spans="1:23" ht="18" customHeight="1">
      <c r="A26" s="24" t="s">
        <v>43</v>
      </c>
      <c r="B26" s="12">
        <v>530</v>
      </c>
      <c r="C26" s="12">
        <v>31</v>
      </c>
      <c r="D26" s="12">
        <v>248</v>
      </c>
      <c r="E26" s="12">
        <f t="shared" si="17"/>
        <v>809</v>
      </c>
      <c r="F26" s="12"/>
      <c r="G26" s="12"/>
      <c r="H26" s="12"/>
      <c r="I26" s="12"/>
      <c r="J26" s="12"/>
      <c r="K26" s="12"/>
      <c r="L26" s="12"/>
      <c r="M26" s="12"/>
      <c r="N26" s="12"/>
      <c r="O26" s="12"/>
      <c r="P26" s="12"/>
      <c r="Q26" s="12"/>
      <c r="R26" s="12"/>
      <c r="S26" s="12"/>
      <c r="T26" s="12"/>
      <c r="U26" s="12"/>
      <c r="V26" s="12"/>
      <c r="W26" s="12"/>
    </row>
    <row r="27" spans="1:23" ht="18" customHeight="1">
      <c r="A27" s="24" t="s">
        <v>44</v>
      </c>
      <c r="B27" s="12">
        <v>442</v>
      </c>
      <c r="C27" s="12">
        <v>13</v>
      </c>
      <c r="D27" s="12">
        <v>54</v>
      </c>
      <c r="E27" s="12">
        <f t="shared" si="17"/>
        <v>509</v>
      </c>
      <c r="F27" s="12"/>
      <c r="G27" s="12"/>
      <c r="H27" s="12"/>
      <c r="I27" s="12"/>
      <c r="J27" s="12"/>
      <c r="K27" s="12"/>
      <c r="L27" s="12"/>
      <c r="M27" s="12"/>
      <c r="N27" s="12"/>
      <c r="O27" s="12"/>
      <c r="P27" s="12"/>
      <c r="Q27" s="12"/>
      <c r="R27" s="12"/>
      <c r="S27" s="12"/>
      <c r="T27" s="12"/>
      <c r="U27" s="12"/>
      <c r="V27" s="12"/>
      <c r="W27" s="12"/>
    </row>
    <row r="28" spans="1:23" ht="18" customHeight="1">
      <c r="A28" s="11" t="s">
        <v>45</v>
      </c>
      <c r="B28" s="12">
        <v>2505</v>
      </c>
      <c r="C28" s="12">
        <v>242</v>
      </c>
      <c r="D28" s="12">
        <v>1321</v>
      </c>
      <c r="E28" s="12">
        <f t="shared" si="17"/>
        <v>4068</v>
      </c>
      <c r="F28" s="12"/>
      <c r="G28" s="12"/>
      <c r="H28" s="12"/>
      <c r="I28" s="12"/>
      <c r="J28" s="12">
        <f t="shared" si="29"/>
        <v>2505</v>
      </c>
      <c r="K28" s="12">
        <f t="shared" si="33"/>
        <v>242</v>
      </c>
      <c r="L28" s="12">
        <f t="shared" si="30"/>
        <v>1321</v>
      </c>
      <c r="M28" s="12"/>
      <c r="N28" s="12">
        <f t="shared" si="21"/>
        <v>4068</v>
      </c>
      <c r="O28" s="12">
        <v>1837</v>
      </c>
      <c r="P28" s="12">
        <v>261</v>
      </c>
      <c r="Q28" s="12">
        <v>982</v>
      </c>
      <c r="R28" s="12">
        <f t="shared" ref="R28" si="41">O28+P28+Q28</f>
        <v>3080</v>
      </c>
      <c r="S28" s="12">
        <f t="shared" ref="S28:S36" si="42">J28-O28</f>
        <v>668</v>
      </c>
      <c r="T28" s="12">
        <f t="shared" ref="T28:T36" si="43">K28-P28</f>
        <v>-19</v>
      </c>
      <c r="U28" s="12">
        <f t="shared" ref="U28:U36" si="44">L28-Q28</f>
        <v>339</v>
      </c>
      <c r="V28" s="12"/>
      <c r="W28" s="12">
        <f t="shared" si="25"/>
        <v>988</v>
      </c>
    </row>
    <row r="29" spans="1:23" ht="18" customHeight="1">
      <c r="A29" s="24" t="s">
        <v>46</v>
      </c>
      <c r="B29" s="12">
        <v>118</v>
      </c>
      <c r="C29" s="12">
        <v>11</v>
      </c>
      <c r="D29" s="12">
        <v>26</v>
      </c>
      <c r="E29" s="12">
        <f t="shared" si="17"/>
        <v>155</v>
      </c>
      <c r="F29" s="12"/>
      <c r="G29" s="12"/>
      <c r="H29" s="12"/>
      <c r="I29" s="12"/>
      <c r="J29" s="12"/>
      <c r="K29" s="12"/>
      <c r="L29" s="12"/>
      <c r="M29" s="12"/>
      <c r="N29" s="12"/>
      <c r="O29" s="12"/>
      <c r="P29" s="12"/>
      <c r="Q29" s="12"/>
      <c r="R29" s="12"/>
      <c r="S29" s="12"/>
      <c r="T29" s="12"/>
      <c r="U29" s="12"/>
      <c r="V29" s="12"/>
      <c r="W29" s="12"/>
    </row>
    <row r="30" spans="1:23" ht="18" customHeight="1">
      <c r="A30" s="24" t="s">
        <v>47</v>
      </c>
      <c r="B30" s="12">
        <v>99</v>
      </c>
      <c r="C30" s="12">
        <v>74</v>
      </c>
      <c r="D30" s="12">
        <v>12</v>
      </c>
      <c r="E30" s="12">
        <f t="shared" si="17"/>
        <v>185</v>
      </c>
      <c r="F30" s="12"/>
      <c r="G30" s="12"/>
      <c r="H30" s="12"/>
      <c r="I30" s="12"/>
      <c r="J30" s="12"/>
      <c r="K30" s="12"/>
      <c r="L30" s="12"/>
      <c r="M30" s="12"/>
      <c r="N30" s="12"/>
      <c r="O30" s="12"/>
      <c r="P30" s="12"/>
      <c r="Q30" s="12"/>
      <c r="R30" s="12"/>
      <c r="S30" s="12"/>
      <c r="T30" s="12"/>
      <c r="U30" s="12"/>
      <c r="V30" s="12"/>
      <c r="W30" s="12"/>
    </row>
    <row r="31" spans="1:23" ht="18" customHeight="1">
      <c r="A31" s="24" t="s">
        <v>48</v>
      </c>
      <c r="B31" s="12">
        <v>247</v>
      </c>
      <c r="C31" s="12">
        <v>86</v>
      </c>
      <c r="D31" s="12">
        <v>58</v>
      </c>
      <c r="E31" s="12">
        <f t="shared" si="17"/>
        <v>391</v>
      </c>
      <c r="F31" s="12"/>
      <c r="G31" s="12"/>
      <c r="H31" s="12"/>
      <c r="I31" s="12"/>
      <c r="J31" s="12"/>
      <c r="K31" s="12"/>
      <c r="L31" s="12"/>
      <c r="M31" s="12"/>
      <c r="N31" s="12"/>
      <c r="O31" s="12"/>
      <c r="P31" s="12"/>
      <c r="Q31" s="12"/>
      <c r="R31" s="12"/>
      <c r="S31" s="12"/>
      <c r="T31" s="12"/>
      <c r="U31" s="12"/>
      <c r="V31" s="12"/>
      <c r="W31" s="12"/>
    </row>
    <row r="32" spans="1:23" ht="18" customHeight="1">
      <c r="A32" s="24" t="s">
        <v>49</v>
      </c>
      <c r="B32" s="12">
        <v>83</v>
      </c>
      <c r="C32" s="12">
        <v>11</v>
      </c>
      <c r="D32" s="12">
        <v>97</v>
      </c>
      <c r="E32" s="12">
        <f t="shared" si="17"/>
        <v>191</v>
      </c>
      <c r="F32" s="12"/>
      <c r="G32" s="12"/>
      <c r="H32" s="12"/>
      <c r="I32" s="12"/>
      <c r="J32" s="12"/>
      <c r="K32" s="12"/>
      <c r="L32" s="12"/>
      <c r="M32" s="12"/>
      <c r="N32" s="12"/>
      <c r="O32" s="12"/>
      <c r="P32" s="12"/>
      <c r="Q32" s="12"/>
      <c r="R32" s="12"/>
      <c r="S32" s="12"/>
      <c r="T32" s="12"/>
      <c r="U32" s="12"/>
      <c r="V32" s="12"/>
      <c r="W32" s="12"/>
    </row>
    <row r="33" spans="1:23" ht="18" customHeight="1">
      <c r="A33" s="24" t="s">
        <v>50</v>
      </c>
      <c r="B33" s="12">
        <v>257</v>
      </c>
      <c r="C33" s="12">
        <v>36</v>
      </c>
      <c r="D33" s="12">
        <v>231</v>
      </c>
      <c r="E33" s="12">
        <f t="shared" si="17"/>
        <v>524</v>
      </c>
      <c r="F33" s="12"/>
      <c r="G33" s="12"/>
      <c r="H33" s="12"/>
      <c r="I33" s="12"/>
      <c r="J33" s="12"/>
      <c r="K33" s="12"/>
      <c r="L33" s="12"/>
      <c r="M33" s="12"/>
      <c r="N33" s="12"/>
      <c r="O33" s="12"/>
      <c r="P33" s="12"/>
      <c r="Q33" s="12"/>
      <c r="R33" s="12"/>
      <c r="S33" s="12"/>
      <c r="T33" s="12"/>
      <c r="U33" s="12"/>
      <c r="V33" s="12"/>
      <c r="W33" s="12"/>
    </row>
    <row r="34" spans="1:23" ht="18" customHeight="1">
      <c r="A34" s="24" t="s">
        <v>51</v>
      </c>
      <c r="B34" s="12">
        <v>71</v>
      </c>
      <c r="C34" s="12">
        <v>23</v>
      </c>
      <c r="D34" s="12">
        <v>57</v>
      </c>
      <c r="E34" s="12">
        <f t="shared" si="17"/>
        <v>151</v>
      </c>
      <c r="F34" s="12"/>
      <c r="G34" s="12"/>
      <c r="H34" s="12"/>
      <c r="I34" s="12"/>
      <c r="J34" s="12"/>
      <c r="K34" s="12"/>
      <c r="L34" s="12"/>
      <c r="M34" s="12"/>
      <c r="N34" s="12"/>
      <c r="O34" s="12"/>
      <c r="P34" s="12"/>
      <c r="Q34" s="12"/>
      <c r="R34" s="12"/>
      <c r="S34" s="12"/>
      <c r="T34" s="12"/>
      <c r="U34" s="12"/>
      <c r="V34" s="12"/>
      <c r="W34" s="12"/>
    </row>
    <row r="35" spans="1:23" ht="18" customHeight="1">
      <c r="A35" s="11" t="s">
        <v>52</v>
      </c>
      <c r="B35" s="12">
        <v>559</v>
      </c>
      <c r="C35" s="12">
        <v>54</v>
      </c>
      <c r="D35" s="12">
        <v>1146</v>
      </c>
      <c r="E35" s="12">
        <f t="shared" si="17"/>
        <v>1759</v>
      </c>
      <c r="F35" s="12"/>
      <c r="G35" s="12"/>
      <c r="H35" s="12"/>
      <c r="I35" s="12"/>
      <c r="J35" s="12">
        <f t="shared" si="29"/>
        <v>559</v>
      </c>
      <c r="K35" s="12">
        <f t="shared" si="33"/>
        <v>54</v>
      </c>
      <c r="L35" s="12">
        <f t="shared" si="30"/>
        <v>1146</v>
      </c>
      <c r="M35" s="12"/>
      <c r="N35" s="12">
        <f t="shared" si="21"/>
        <v>1759</v>
      </c>
      <c r="O35" s="12">
        <v>438</v>
      </c>
      <c r="P35" s="12">
        <v>120</v>
      </c>
      <c r="Q35" s="12">
        <v>805</v>
      </c>
      <c r="R35" s="12">
        <f t="shared" ref="R35:R36" si="45">O35+P35+Q35</f>
        <v>1363</v>
      </c>
      <c r="S35" s="12">
        <f t="shared" si="42"/>
        <v>121</v>
      </c>
      <c r="T35" s="12">
        <f t="shared" si="43"/>
        <v>-66</v>
      </c>
      <c r="U35" s="12">
        <f t="shared" si="44"/>
        <v>341</v>
      </c>
      <c r="V35" s="12"/>
      <c r="W35" s="12">
        <f t="shared" si="25"/>
        <v>396</v>
      </c>
    </row>
    <row r="36" spans="1:23" ht="18" customHeight="1">
      <c r="A36" s="11" t="s">
        <v>53</v>
      </c>
      <c r="B36" s="12">
        <v>4244</v>
      </c>
      <c r="C36" s="12">
        <v>6184</v>
      </c>
      <c r="D36" s="12">
        <v>8480</v>
      </c>
      <c r="E36" s="12">
        <f t="shared" si="17"/>
        <v>18908</v>
      </c>
      <c r="F36" s="12">
        <v>-140</v>
      </c>
      <c r="G36" s="12">
        <v>-41</v>
      </c>
      <c r="H36" s="12">
        <v>-173</v>
      </c>
      <c r="I36" s="12">
        <f t="shared" ref="I36" si="46">F36+G36+H36</f>
        <v>-354</v>
      </c>
      <c r="J36" s="12">
        <f t="shared" si="29"/>
        <v>4104</v>
      </c>
      <c r="K36" s="12">
        <f t="shared" si="33"/>
        <v>6143</v>
      </c>
      <c r="L36" s="12">
        <f t="shared" si="30"/>
        <v>8307</v>
      </c>
      <c r="M36" s="12"/>
      <c r="N36" s="12">
        <f t="shared" si="21"/>
        <v>18554</v>
      </c>
      <c r="O36" s="12">
        <v>4130</v>
      </c>
      <c r="P36" s="12">
        <v>1984</v>
      </c>
      <c r="Q36" s="12">
        <v>7905</v>
      </c>
      <c r="R36" s="12">
        <f t="shared" si="45"/>
        <v>14019</v>
      </c>
      <c r="S36" s="12">
        <f t="shared" si="42"/>
        <v>-26</v>
      </c>
      <c r="T36" s="12">
        <f t="shared" si="43"/>
        <v>4159</v>
      </c>
      <c r="U36" s="12">
        <f t="shared" si="44"/>
        <v>402</v>
      </c>
      <c r="V36" s="12"/>
      <c r="W36" s="12">
        <f t="shared" si="25"/>
        <v>4535</v>
      </c>
    </row>
    <row r="37" spans="1:23" ht="18" customHeight="1">
      <c r="A37" s="24" t="s">
        <v>54</v>
      </c>
      <c r="B37" s="12">
        <v>90</v>
      </c>
      <c r="C37" s="12">
        <v>336</v>
      </c>
      <c r="D37" s="12">
        <v>194</v>
      </c>
      <c r="E37" s="12">
        <f t="shared" si="17"/>
        <v>620</v>
      </c>
      <c r="F37" s="12"/>
      <c r="G37" s="12"/>
      <c r="H37" s="12"/>
      <c r="I37" s="12"/>
      <c r="J37" s="12"/>
      <c r="K37" s="12"/>
      <c r="L37" s="12"/>
      <c r="M37" s="12"/>
      <c r="N37" s="12"/>
      <c r="O37" s="12"/>
      <c r="P37" s="12"/>
      <c r="Q37" s="12"/>
      <c r="R37" s="12"/>
      <c r="S37" s="12"/>
      <c r="T37" s="12"/>
      <c r="U37" s="12"/>
      <c r="V37" s="12"/>
      <c r="W37" s="12"/>
    </row>
    <row r="38" spans="1:23" ht="18" customHeight="1">
      <c r="A38" s="36" t="s">
        <v>100</v>
      </c>
      <c r="B38" s="12">
        <v>99</v>
      </c>
      <c r="C38" s="12"/>
      <c r="D38" s="12">
        <v>213</v>
      </c>
      <c r="E38" s="12">
        <f t="shared" si="17"/>
        <v>312</v>
      </c>
      <c r="F38" s="12"/>
      <c r="G38" s="12"/>
      <c r="H38" s="12"/>
      <c r="I38" s="12"/>
      <c r="J38" s="12"/>
      <c r="K38" s="12"/>
      <c r="L38" s="12"/>
      <c r="M38" s="12"/>
      <c r="N38" s="12"/>
      <c r="O38" s="12"/>
      <c r="P38" s="12"/>
      <c r="Q38" s="12"/>
      <c r="R38" s="12"/>
      <c r="S38" s="12"/>
      <c r="T38" s="12"/>
      <c r="U38" s="12"/>
      <c r="V38" s="12"/>
      <c r="W38" s="12"/>
    </row>
    <row r="39" spans="1:23" ht="18" customHeight="1">
      <c r="A39" s="24" t="s">
        <v>55</v>
      </c>
      <c r="B39" s="12">
        <v>1366</v>
      </c>
      <c r="C39" s="12"/>
      <c r="D39" s="12">
        <v>3603</v>
      </c>
      <c r="E39" s="12">
        <f t="shared" si="17"/>
        <v>4969</v>
      </c>
      <c r="F39" s="12"/>
      <c r="G39" s="12"/>
      <c r="H39" s="12"/>
      <c r="I39" s="12"/>
      <c r="J39" s="12"/>
      <c r="K39" s="12"/>
      <c r="L39" s="12"/>
      <c r="M39" s="12"/>
      <c r="N39" s="12"/>
      <c r="O39" s="12"/>
      <c r="P39" s="12"/>
      <c r="Q39" s="12"/>
      <c r="R39" s="12"/>
      <c r="S39" s="12"/>
      <c r="T39" s="12"/>
      <c r="U39" s="12"/>
      <c r="V39" s="12"/>
      <c r="W39" s="12"/>
    </row>
    <row r="40" spans="1:23" ht="18" customHeight="1">
      <c r="A40" s="24" t="s">
        <v>56</v>
      </c>
      <c r="B40" s="12">
        <v>538</v>
      </c>
      <c r="C40" s="12"/>
      <c r="D40" s="12">
        <v>607</v>
      </c>
      <c r="E40" s="12">
        <f t="shared" si="17"/>
        <v>1145</v>
      </c>
      <c r="F40" s="12"/>
      <c r="G40" s="12"/>
      <c r="H40" s="12"/>
      <c r="I40" s="12"/>
      <c r="J40" s="12"/>
      <c r="K40" s="12"/>
      <c r="L40" s="12"/>
      <c r="M40" s="12"/>
      <c r="N40" s="12"/>
      <c r="O40" s="12"/>
      <c r="P40" s="12"/>
      <c r="Q40" s="12"/>
      <c r="R40" s="12"/>
      <c r="S40" s="12"/>
      <c r="T40" s="12"/>
      <c r="U40" s="12"/>
      <c r="V40" s="12"/>
      <c r="W40" s="12"/>
    </row>
    <row r="41" spans="1:23" ht="18" customHeight="1">
      <c r="A41" s="10" t="s">
        <v>57</v>
      </c>
      <c r="B41" s="19">
        <f t="shared" ref="B41:E41" si="47">B42+B43+B46+B47+B50+B53+B56+B59+B62+B65</f>
        <v>251788</v>
      </c>
      <c r="C41" s="19">
        <f t="shared" si="47"/>
        <v>1</v>
      </c>
      <c r="D41" s="19">
        <f t="shared" si="47"/>
        <v>142662</v>
      </c>
      <c r="E41" s="19">
        <f t="shared" si="47"/>
        <v>394451</v>
      </c>
      <c r="F41" s="19">
        <f t="shared" ref="F41" si="48">F42+F43+F46+F47+F50+F53+F56+F59+F62+F65</f>
        <v>-196</v>
      </c>
      <c r="G41" s="19">
        <f t="shared" ref="G41" si="49">G42+G43+G46+G47+G50+G53+G56+G59+G62+G65</f>
        <v>0</v>
      </c>
      <c r="H41" s="19">
        <f t="shared" ref="H41" si="50">H42+H43+H46+H47+H50+H53+H56+H59+H62+H65</f>
        <v>-107</v>
      </c>
      <c r="I41" s="19">
        <f t="shared" ref="I41" si="51">I42+I43+I46+I47+I50+I53+I56+I59+I62+I65</f>
        <v>-303</v>
      </c>
      <c r="J41" s="19">
        <f t="shared" ref="J41" si="52">J42+J43+J46+J47+J50+J53+J56+J59+J62+J65</f>
        <v>251592</v>
      </c>
      <c r="K41" s="19">
        <f t="shared" ref="K41" si="53">K42+K43+K46+K47+K50+K53+K56+K59+K62+K65</f>
        <v>1</v>
      </c>
      <c r="L41" s="19">
        <f t="shared" ref="L41" si="54">L42+L43+L46+L47+L50+L53+L56+L59+L62+L65</f>
        <v>142555</v>
      </c>
      <c r="M41" s="19">
        <f t="shared" ref="M41" si="55">M42+M43+M46+M47+M50+M53+M56+M59+M62+M65</f>
        <v>150</v>
      </c>
      <c r="N41" s="19">
        <f t="shared" ref="N41" si="56">N42+N43+N46+N47+N50+N53+N56+N59+N62+N65</f>
        <v>394298</v>
      </c>
      <c r="O41" s="19">
        <f t="shared" ref="O41" si="57">O42+O43+O46+O47+O50+O53+O56+O59+O62+O65</f>
        <v>185959</v>
      </c>
      <c r="P41" s="19">
        <f t="shared" ref="P41" si="58">P42+P43+P46+P47+P50+P53+P56+P59+P62+P65</f>
        <v>2</v>
      </c>
      <c r="Q41" s="19">
        <f t="shared" ref="Q41" si="59">Q42+Q43+Q46+Q47+Q50+Q53+Q56+Q59+Q62+Q65</f>
        <v>102076</v>
      </c>
      <c r="R41" s="19">
        <f t="shared" ref="R41" si="60">R42+R43+R46+R47+R50+R53+R56+R59+R62+R65</f>
        <v>288037</v>
      </c>
      <c r="S41" s="19">
        <f t="shared" ref="S41" si="61">S42+S43+S46+S47+S50+S53+S56+S59+S62+S65</f>
        <v>65633</v>
      </c>
      <c r="T41" s="19">
        <f t="shared" ref="T41" si="62">T42+T43+T46+T47+T50+T53+T56+T59+T62+T65</f>
        <v>-1</v>
      </c>
      <c r="U41" s="19">
        <f t="shared" ref="U41" si="63">U42+U43+U46+U47+U50+U53+U56+U59+U62+U65</f>
        <v>40479</v>
      </c>
      <c r="V41" s="19">
        <f t="shared" ref="V41" si="64">V42+V43+V46+V47+V50+V53+V56+V59+V62+V65</f>
        <v>150</v>
      </c>
      <c r="W41" s="19">
        <f t="shared" ref="W41" si="65">W42+W43+W46+W47+W50+W53+W56+W59+W62+W65</f>
        <v>106261</v>
      </c>
    </row>
    <row r="42" spans="1:23" ht="18" customHeight="1">
      <c r="A42" s="11" t="s">
        <v>58</v>
      </c>
      <c r="B42" s="12">
        <v>44355</v>
      </c>
      <c r="C42" s="12"/>
      <c r="D42" s="12">
        <v>13383</v>
      </c>
      <c r="E42" s="12">
        <f>D42+C42+B42</f>
        <v>57738</v>
      </c>
      <c r="F42" s="12">
        <v>-54</v>
      </c>
      <c r="G42" s="12"/>
      <c r="H42" s="12">
        <v>-16</v>
      </c>
      <c r="I42" s="12">
        <f t="shared" ref="I42:I45" si="66">F42+G42+H42</f>
        <v>-70</v>
      </c>
      <c r="J42" s="12">
        <f>B42+F42</f>
        <v>44301</v>
      </c>
      <c r="K42" s="12"/>
      <c r="L42" s="12">
        <f t="shared" ref="L42" si="67">D42+H42</f>
        <v>13367</v>
      </c>
      <c r="M42" s="12"/>
      <c r="N42" s="12">
        <f>J42+K42+L42+M42</f>
        <v>57668</v>
      </c>
      <c r="O42" s="12">
        <v>33142</v>
      </c>
      <c r="P42" s="12"/>
      <c r="Q42" s="12">
        <v>9637</v>
      </c>
      <c r="R42" s="12">
        <f t="shared" ref="R42:R65" si="68">O42+P42+Q42</f>
        <v>42779</v>
      </c>
      <c r="S42" s="12">
        <f>J42-O42</f>
        <v>11159</v>
      </c>
      <c r="T42" s="12"/>
      <c r="U42" s="12">
        <f t="shared" ref="U42" si="69">L42-Q42</f>
        <v>3730</v>
      </c>
      <c r="V42" s="12"/>
      <c r="W42" s="12">
        <f>V42+U42+T42+S42</f>
        <v>14889</v>
      </c>
    </row>
    <row r="43" spans="1:23" ht="18" customHeight="1">
      <c r="A43" s="11" t="s">
        <v>59</v>
      </c>
      <c r="B43" s="12">
        <f>B44+B45</f>
        <v>7924</v>
      </c>
      <c r="C43" s="12"/>
      <c r="D43" s="12">
        <f t="shared" ref="D43" si="70">D44+D45</f>
        <v>2943</v>
      </c>
      <c r="E43" s="12">
        <f t="shared" ref="E43" si="71">E44+E45</f>
        <v>10867</v>
      </c>
      <c r="F43" s="12">
        <f t="shared" ref="F43" si="72">F44+F45</f>
        <v>-18</v>
      </c>
      <c r="G43" s="12"/>
      <c r="H43" s="12">
        <f t="shared" ref="H43" si="73">H44+H45</f>
        <v>-6</v>
      </c>
      <c r="I43" s="12">
        <f t="shared" si="66"/>
        <v>-24</v>
      </c>
      <c r="J43" s="12">
        <f t="shared" ref="J43" si="74">J44+J45</f>
        <v>7906</v>
      </c>
      <c r="K43" s="12"/>
      <c r="L43" s="12">
        <f t="shared" ref="L43" si="75">L44+L45</f>
        <v>2937</v>
      </c>
      <c r="M43" s="12"/>
      <c r="N43" s="12">
        <f t="shared" ref="N43" si="76">N44+N45</f>
        <v>10843</v>
      </c>
      <c r="O43" s="12">
        <f t="shared" ref="O43" si="77">O44+O45</f>
        <v>6129</v>
      </c>
      <c r="P43" s="12"/>
      <c r="Q43" s="12">
        <f t="shared" ref="Q43" si="78">Q44+Q45</f>
        <v>2105</v>
      </c>
      <c r="R43" s="12">
        <f t="shared" si="68"/>
        <v>8234</v>
      </c>
      <c r="S43" s="12">
        <f t="shared" ref="S43" si="79">S44+S45</f>
        <v>1777</v>
      </c>
      <c r="T43" s="12"/>
      <c r="U43" s="12">
        <f t="shared" ref="U43" si="80">U44+U45</f>
        <v>832</v>
      </c>
      <c r="V43" s="12"/>
      <c r="W43" s="12">
        <f t="shared" ref="W43" si="81">W44+W45</f>
        <v>2609</v>
      </c>
    </row>
    <row r="44" spans="1:23" ht="18" customHeight="1">
      <c r="A44" s="24" t="s">
        <v>60</v>
      </c>
      <c r="B44" s="12">
        <v>3137</v>
      </c>
      <c r="C44" s="12"/>
      <c r="D44" s="12">
        <v>660</v>
      </c>
      <c r="E44" s="12">
        <f t="shared" ref="E44:E65" si="82">D44+C44+B44</f>
        <v>3797</v>
      </c>
      <c r="F44" s="12">
        <v>-5</v>
      </c>
      <c r="G44" s="12"/>
      <c r="H44" s="12">
        <v>-2</v>
      </c>
      <c r="I44" s="12">
        <f t="shared" si="66"/>
        <v>-7</v>
      </c>
      <c r="J44" s="12">
        <f t="shared" ref="J44:J45" si="83">B44+F44</f>
        <v>3132</v>
      </c>
      <c r="K44" s="12"/>
      <c r="L44" s="12">
        <f t="shared" ref="L44:L46" si="84">D44+H44</f>
        <v>658</v>
      </c>
      <c r="M44" s="12"/>
      <c r="N44" s="12">
        <f t="shared" ref="N44:N65" si="85">J44+K44+L44+M44</f>
        <v>3790</v>
      </c>
      <c r="O44" s="12">
        <v>2458</v>
      </c>
      <c r="P44" s="12"/>
      <c r="Q44" s="12">
        <v>506</v>
      </c>
      <c r="R44" s="12">
        <f t="shared" si="68"/>
        <v>2964</v>
      </c>
      <c r="S44" s="12">
        <f t="shared" ref="S44:S65" si="86">J44-O44</f>
        <v>674</v>
      </c>
      <c r="T44" s="12"/>
      <c r="U44" s="12">
        <f t="shared" ref="U44:U65" si="87">L44-Q44</f>
        <v>152</v>
      </c>
      <c r="V44" s="12"/>
      <c r="W44" s="12">
        <f t="shared" ref="W44:W65" si="88">V44+U44+T44+S44</f>
        <v>826</v>
      </c>
    </row>
    <row r="45" spans="1:23" ht="18" customHeight="1">
      <c r="A45" s="24" t="s">
        <v>34</v>
      </c>
      <c r="B45" s="12">
        <v>4787</v>
      </c>
      <c r="C45" s="12"/>
      <c r="D45" s="12">
        <v>2283</v>
      </c>
      <c r="E45" s="12">
        <f t="shared" si="82"/>
        <v>7070</v>
      </c>
      <c r="F45" s="12">
        <v>-13</v>
      </c>
      <c r="G45" s="12"/>
      <c r="H45" s="12">
        <v>-4</v>
      </c>
      <c r="I45" s="12">
        <f t="shared" si="66"/>
        <v>-17</v>
      </c>
      <c r="J45" s="12">
        <f t="shared" si="83"/>
        <v>4774</v>
      </c>
      <c r="K45" s="12"/>
      <c r="L45" s="12">
        <f t="shared" si="84"/>
        <v>2279</v>
      </c>
      <c r="M45" s="12"/>
      <c r="N45" s="12">
        <f t="shared" si="85"/>
        <v>7053</v>
      </c>
      <c r="O45" s="12">
        <v>3671</v>
      </c>
      <c r="P45" s="12"/>
      <c r="Q45" s="12">
        <v>1599</v>
      </c>
      <c r="R45" s="12">
        <f t="shared" si="68"/>
        <v>5270</v>
      </c>
      <c r="S45" s="12">
        <f t="shared" si="86"/>
        <v>1103</v>
      </c>
      <c r="T45" s="12"/>
      <c r="U45" s="12">
        <f t="shared" si="87"/>
        <v>680</v>
      </c>
      <c r="V45" s="12"/>
      <c r="W45" s="12">
        <f t="shared" si="88"/>
        <v>1783</v>
      </c>
    </row>
    <row r="46" spans="1:23" ht="18" customHeight="1">
      <c r="A46" s="11" t="s">
        <v>61</v>
      </c>
      <c r="B46" s="12">
        <v>14063</v>
      </c>
      <c r="C46" s="12"/>
      <c r="D46" s="12">
        <v>25577</v>
      </c>
      <c r="E46" s="12">
        <f t="shared" si="82"/>
        <v>39640</v>
      </c>
      <c r="F46" s="12"/>
      <c r="G46" s="12"/>
      <c r="H46" s="12"/>
      <c r="I46" s="12"/>
      <c r="J46" s="12">
        <f>B46+F46</f>
        <v>14063</v>
      </c>
      <c r="K46" s="12"/>
      <c r="L46" s="12">
        <f t="shared" si="84"/>
        <v>25577</v>
      </c>
      <c r="M46" s="12"/>
      <c r="N46" s="12">
        <f t="shared" si="85"/>
        <v>39640</v>
      </c>
      <c r="O46" s="12">
        <v>9759</v>
      </c>
      <c r="P46" s="12"/>
      <c r="Q46" s="12">
        <v>17998</v>
      </c>
      <c r="R46" s="12">
        <f t="shared" si="68"/>
        <v>27757</v>
      </c>
      <c r="S46" s="12">
        <f t="shared" si="86"/>
        <v>4304</v>
      </c>
      <c r="T46" s="12"/>
      <c r="U46" s="12">
        <f t="shared" si="87"/>
        <v>7579</v>
      </c>
      <c r="V46" s="12"/>
      <c r="W46" s="12">
        <f t="shared" si="88"/>
        <v>11883</v>
      </c>
    </row>
    <row r="47" spans="1:23" ht="18" customHeight="1">
      <c r="A47" s="11" t="s">
        <v>62</v>
      </c>
      <c r="B47" s="12">
        <f>B48+B49</f>
        <v>23228</v>
      </c>
      <c r="C47" s="12"/>
      <c r="D47" s="12">
        <f t="shared" ref="D47" si="89">D48+D49</f>
        <v>20212</v>
      </c>
      <c r="E47" s="12">
        <f t="shared" ref="E47" si="90">E48+E49</f>
        <v>43440</v>
      </c>
      <c r="F47" s="12"/>
      <c r="G47" s="12"/>
      <c r="H47" s="12"/>
      <c r="I47" s="12"/>
      <c r="J47" s="12">
        <f t="shared" ref="J47" si="91">J48+J49</f>
        <v>23228</v>
      </c>
      <c r="K47" s="12"/>
      <c r="L47" s="12">
        <f t="shared" ref="L47" si="92">L48+L49</f>
        <v>20212</v>
      </c>
      <c r="M47" s="12">
        <f t="shared" ref="M47" si="93">M48+M49</f>
        <v>150</v>
      </c>
      <c r="N47" s="12">
        <f t="shared" ref="N47" si="94">N48+N49</f>
        <v>43590</v>
      </c>
      <c r="O47" s="12">
        <f t="shared" ref="O47" si="95">O48+O49</f>
        <v>16663</v>
      </c>
      <c r="P47" s="12"/>
      <c r="Q47" s="12">
        <f t="shared" ref="Q47" si="96">Q48+Q49</f>
        <v>14582</v>
      </c>
      <c r="R47" s="12">
        <f t="shared" si="68"/>
        <v>31245</v>
      </c>
      <c r="S47" s="12">
        <f t="shared" ref="S47" si="97">S48+S49</f>
        <v>6565</v>
      </c>
      <c r="T47" s="12"/>
      <c r="U47" s="12">
        <f t="shared" ref="U47" si="98">U48+U49</f>
        <v>5630</v>
      </c>
      <c r="V47" s="12">
        <f t="shared" ref="V47" si="99">V48+V49</f>
        <v>150</v>
      </c>
      <c r="W47" s="12">
        <f t="shared" ref="W47" si="100">W48+W49</f>
        <v>12345</v>
      </c>
    </row>
    <row r="48" spans="1:23" ht="18" customHeight="1">
      <c r="A48" s="24" t="s">
        <v>63</v>
      </c>
      <c r="B48" s="12">
        <v>1979</v>
      </c>
      <c r="C48" s="12"/>
      <c r="D48" s="12">
        <v>2665</v>
      </c>
      <c r="E48" s="12">
        <f t="shared" si="82"/>
        <v>4644</v>
      </c>
      <c r="F48" s="12"/>
      <c r="G48" s="12"/>
      <c r="H48" s="12"/>
      <c r="I48" s="12"/>
      <c r="J48" s="12">
        <f>B48+F48</f>
        <v>1979</v>
      </c>
      <c r="K48" s="12"/>
      <c r="L48" s="12">
        <f t="shared" ref="L48:L49" si="101">D48+H48</f>
        <v>2665</v>
      </c>
      <c r="M48" s="12">
        <v>16</v>
      </c>
      <c r="N48" s="12">
        <f t="shared" si="85"/>
        <v>4660</v>
      </c>
      <c r="O48" s="12">
        <v>1395</v>
      </c>
      <c r="P48" s="12"/>
      <c r="Q48" s="12">
        <v>1936</v>
      </c>
      <c r="R48" s="12">
        <f t="shared" si="68"/>
        <v>3331</v>
      </c>
      <c r="S48" s="12">
        <f t="shared" si="86"/>
        <v>584</v>
      </c>
      <c r="T48" s="12"/>
      <c r="U48" s="12">
        <f t="shared" si="87"/>
        <v>729</v>
      </c>
      <c r="V48" s="12">
        <v>16</v>
      </c>
      <c r="W48" s="12">
        <f t="shared" si="88"/>
        <v>1329</v>
      </c>
    </row>
    <row r="49" spans="1:23" ht="18" customHeight="1">
      <c r="A49" s="24" t="s">
        <v>34</v>
      </c>
      <c r="B49" s="12">
        <v>21249</v>
      </c>
      <c r="C49" s="12"/>
      <c r="D49" s="12">
        <v>17547</v>
      </c>
      <c r="E49" s="12">
        <f t="shared" si="82"/>
        <v>38796</v>
      </c>
      <c r="F49" s="12"/>
      <c r="G49" s="12"/>
      <c r="H49" s="12"/>
      <c r="I49" s="12"/>
      <c r="J49" s="12">
        <f>B49+F49</f>
        <v>21249</v>
      </c>
      <c r="K49" s="12"/>
      <c r="L49" s="12">
        <f t="shared" si="101"/>
        <v>17547</v>
      </c>
      <c r="M49" s="12">
        <v>134</v>
      </c>
      <c r="N49" s="12">
        <f t="shared" si="85"/>
        <v>38930</v>
      </c>
      <c r="O49" s="12">
        <v>15268</v>
      </c>
      <c r="P49" s="12"/>
      <c r="Q49" s="12">
        <v>12646</v>
      </c>
      <c r="R49" s="12">
        <f t="shared" si="68"/>
        <v>27914</v>
      </c>
      <c r="S49" s="12">
        <f t="shared" si="86"/>
        <v>5981</v>
      </c>
      <c r="T49" s="12"/>
      <c r="U49" s="12">
        <f t="shared" si="87"/>
        <v>4901</v>
      </c>
      <c r="V49" s="12">
        <v>134</v>
      </c>
      <c r="W49" s="12">
        <f t="shared" si="88"/>
        <v>11016</v>
      </c>
    </row>
    <row r="50" spans="1:23" ht="18" customHeight="1">
      <c r="A50" s="11" t="s">
        <v>64</v>
      </c>
      <c r="B50" s="12">
        <f>B51+B52</f>
        <v>30332</v>
      </c>
      <c r="C50" s="12"/>
      <c r="D50" s="12">
        <f t="shared" ref="D50" si="102">D51+D52</f>
        <v>16300</v>
      </c>
      <c r="E50" s="12">
        <f t="shared" ref="E50" si="103">E51+E52</f>
        <v>46632</v>
      </c>
      <c r="F50" s="12"/>
      <c r="G50" s="12"/>
      <c r="H50" s="12">
        <f t="shared" ref="H50" si="104">H51+H52</f>
        <v>-4</v>
      </c>
      <c r="I50" s="12">
        <f t="shared" ref="I50:I52" si="105">F50+G50+H50</f>
        <v>-4</v>
      </c>
      <c r="J50" s="12">
        <f t="shared" ref="J50" si="106">J51+J52</f>
        <v>30332</v>
      </c>
      <c r="K50" s="12"/>
      <c r="L50" s="12">
        <f t="shared" ref="L50" si="107">L51+L52</f>
        <v>16296</v>
      </c>
      <c r="M50" s="12"/>
      <c r="N50" s="12">
        <f t="shared" ref="N50" si="108">N51+N52</f>
        <v>46628</v>
      </c>
      <c r="O50" s="12">
        <f t="shared" ref="O50" si="109">O51+O52</f>
        <v>20743</v>
      </c>
      <c r="P50" s="12"/>
      <c r="Q50" s="12">
        <f t="shared" ref="Q50" si="110">Q51+Q52</f>
        <v>11476</v>
      </c>
      <c r="R50" s="12">
        <f t="shared" si="68"/>
        <v>32219</v>
      </c>
      <c r="S50" s="12">
        <f t="shared" ref="S50" si="111">S51+S52</f>
        <v>9589</v>
      </c>
      <c r="T50" s="12"/>
      <c r="U50" s="12">
        <f t="shared" ref="U50" si="112">U51+U52</f>
        <v>4820</v>
      </c>
      <c r="V50" s="12"/>
      <c r="W50" s="12">
        <f t="shared" ref="W50" si="113">W51+W52</f>
        <v>14409</v>
      </c>
    </row>
    <row r="51" spans="1:23" ht="18" customHeight="1">
      <c r="A51" s="24" t="s">
        <v>60</v>
      </c>
      <c r="B51" s="12">
        <v>12751</v>
      </c>
      <c r="C51" s="12"/>
      <c r="D51" s="12">
        <v>5158</v>
      </c>
      <c r="E51" s="12">
        <f t="shared" si="82"/>
        <v>17909</v>
      </c>
      <c r="F51" s="12"/>
      <c r="G51" s="12"/>
      <c r="H51" s="12">
        <v>-1</v>
      </c>
      <c r="I51" s="12">
        <f t="shared" si="105"/>
        <v>-1</v>
      </c>
      <c r="J51" s="12">
        <f>B51+F51</f>
        <v>12751</v>
      </c>
      <c r="K51" s="12"/>
      <c r="L51" s="12">
        <f t="shared" ref="L51:L52" si="114">D51+H51</f>
        <v>5157</v>
      </c>
      <c r="M51" s="12"/>
      <c r="N51" s="12">
        <f t="shared" si="85"/>
        <v>17908</v>
      </c>
      <c r="O51" s="12">
        <v>8720</v>
      </c>
      <c r="P51" s="12"/>
      <c r="Q51" s="12">
        <v>3646</v>
      </c>
      <c r="R51" s="12">
        <f t="shared" si="68"/>
        <v>12366</v>
      </c>
      <c r="S51" s="12">
        <f t="shared" si="86"/>
        <v>4031</v>
      </c>
      <c r="T51" s="12"/>
      <c r="U51" s="12">
        <f t="shared" si="87"/>
        <v>1511</v>
      </c>
      <c r="V51" s="12"/>
      <c r="W51" s="12">
        <f t="shared" si="88"/>
        <v>5542</v>
      </c>
    </row>
    <row r="52" spans="1:23" ht="18" customHeight="1">
      <c r="A52" s="24" t="s">
        <v>34</v>
      </c>
      <c r="B52" s="12">
        <v>17581</v>
      </c>
      <c r="C52" s="12"/>
      <c r="D52" s="12">
        <v>11142</v>
      </c>
      <c r="E52" s="12">
        <f t="shared" si="82"/>
        <v>28723</v>
      </c>
      <c r="F52" s="12"/>
      <c r="G52" s="12"/>
      <c r="H52" s="12">
        <v>-3</v>
      </c>
      <c r="I52" s="12">
        <f t="shared" si="105"/>
        <v>-3</v>
      </c>
      <c r="J52" s="12">
        <f>B52+F52</f>
        <v>17581</v>
      </c>
      <c r="K52" s="12"/>
      <c r="L52" s="12">
        <f t="shared" si="114"/>
        <v>11139</v>
      </c>
      <c r="M52" s="12"/>
      <c r="N52" s="12">
        <f t="shared" si="85"/>
        <v>28720</v>
      </c>
      <c r="O52" s="12">
        <v>12023</v>
      </c>
      <c r="P52" s="12"/>
      <c r="Q52" s="12">
        <v>7830</v>
      </c>
      <c r="R52" s="12">
        <f t="shared" si="68"/>
        <v>19853</v>
      </c>
      <c r="S52" s="12">
        <f t="shared" si="86"/>
        <v>5558</v>
      </c>
      <c r="T52" s="12"/>
      <c r="U52" s="12">
        <f t="shared" si="87"/>
        <v>3309</v>
      </c>
      <c r="V52" s="12"/>
      <c r="W52" s="12">
        <f t="shared" si="88"/>
        <v>8867</v>
      </c>
    </row>
    <row r="53" spans="1:23" ht="18" customHeight="1">
      <c r="A53" s="11" t="s">
        <v>65</v>
      </c>
      <c r="B53" s="12">
        <f>B54+B55</f>
        <v>7640</v>
      </c>
      <c r="C53" s="12"/>
      <c r="D53" s="12">
        <f t="shared" ref="D53" si="115">D54+D55</f>
        <v>5949</v>
      </c>
      <c r="E53" s="12">
        <f t="shared" ref="E53" si="116">E54+E55</f>
        <v>13589</v>
      </c>
      <c r="F53" s="12"/>
      <c r="G53" s="12"/>
      <c r="H53" s="12"/>
      <c r="I53" s="12"/>
      <c r="J53" s="12">
        <f t="shared" ref="J53" si="117">J54+J55</f>
        <v>7640</v>
      </c>
      <c r="K53" s="12"/>
      <c r="L53" s="12">
        <f t="shared" ref="L53" si="118">L54+L55</f>
        <v>5949</v>
      </c>
      <c r="M53" s="12"/>
      <c r="N53" s="12">
        <f t="shared" ref="N53" si="119">N54+N55</f>
        <v>13589</v>
      </c>
      <c r="O53" s="12">
        <f t="shared" ref="O53" si="120">O54+O55</f>
        <v>5502</v>
      </c>
      <c r="P53" s="12"/>
      <c r="Q53" s="12">
        <f t="shared" ref="Q53" si="121">Q54+Q55</f>
        <v>4225</v>
      </c>
      <c r="R53" s="12">
        <f t="shared" si="68"/>
        <v>9727</v>
      </c>
      <c r="S53" s="12">
        <f t="shared" ref="S53" si="122">S54+S55</f>
        <v>2138</v>
      </c>
      <c r="T53" s="12"/>
      <c r="U53" s="12">
        <f t="shared" ref="U53" si="123">U54+U55</f>
        <v>1724</v>
      </c>
      <c r="V53" s="12"/>
      <c r="W53" s="12">
        <f t="shared" ref="W53" si="124">W54+W55</f>
        <v>3862</v>
      </c>
    </row>
    <row r="54" spans="1:23" ht="18" customHeight="1">
      <c r="A54" s="24" t="s">
        <v>60</v>
      </c>
      <c r="B54" s="12">
        <v>3502</v>
      </c>
      <c r="C54" s="12"/>
      <c r="D54" s="12">
        <v>2072</v>
      </c>
      <c r="E54" s="12">
        <f t="shared" si="82"/>
        <v>5574</v>
      </c>
      <c r="F54" s="12"/>
      <c r="G54" s="12"/>
      <c r="H54" s="12"/>
      <c r="I54" s="12"/>
      <c r="J54" s="12">
        <f>B54+F54</f>
        <v>3502</v>
      </c>
      <c r="K54" s="12"/>
      <c r="L54" s="12">
        <f t="shared" ref="L54:L55" si="125">D54+H54</f>
        <v>2072</v>
      </c>
      <c r="M54" s="12"/>
      <c r="N54" s="12">
        <f t="shared" si="85"/>
        <v>5574</v>
      </c>
      <c r="O54" s="12">
        <v>2522</v>
      </c>
      <c r="P54" s="12"/>
      <c r="Q54" s="12">
        <v>1474</v>
      </c>
      <c r="R54" s="12">
        <f t="shared" si="68"/>
        <v>3996</v>
      </c>
      <c r="S54" s="12">
        <f t="shared" si="86"/>
        <v>980</v>
      </c>
      <c r="T54" s="12"/>
      <c r="U54" s="12">
        <f t="shared" si="87"/>
        <v>598</v>
      </c>
      <c r="V54" s="12"/>
      <c r="W54" s="12">
        <f t="shared" si="88"/>
        <v>1578</v>
      </c>
    </row>
    <row r="55" spans="1:23" ht="18" customHeight="1">
      <c r="A55" s="24" t="s">
        <v>34</v>
      </c>
      <c r="B55" s="12">
        <v>4138</v>
      </c>
      <c r="C55" s="12"/>
      <c r="D55" s="12">
        <v>3877</v>
      </c>
      <c r="E55" s="12">
        <f t="shared" si="82"/>
        <v>8015</v>
      </c>
      <c r="F55" s="12"/>
      <c r="G55" s="12"/>
      <c r="H55" s="12"/>
      <c r="I55" s="12"/>
      <c r="J55" s="12">
        <f>B55+F55</f>
        <v>4138</v>
      </c>
      <c r="K55" s="12"/>
      <c r="L55" s="12">
        <f t="shared" si="125"/>
        <v>3877</v>
      </c>
      <c r="M55" s="12"/>
      <c r="N55" s="12">
        <f t="shared" si="85"/>
        <v>8015</v>
      </c>
      <c r="O55" s="12">
        <v>2980</v>
      </c>
      <c r="P55" s="12"/>
      <c r="Q55" s="12">
        <v>2751</v>
      </c>
      <c r="R55" s="12">
        <f t="shared" si="68"/>
        <v>5731</v>
      </c>
      <c r="S55" s="12">
        <f t="shared" si="86"/>
        <v>1158</v>
      </c>
      <c r="T55" s="12"/>
      <c r="U55" s="12">
        <f t="shared" si="87"/>
        <v>1126</v>
      </c>
      <c r="V55" s="12"/>
      <c r="W55" s="12">
        <f t="shared" si="88"/>
        <v>2284</v>
      </c>
    </row>
    <row r="56" spans="1:23" ht="18" customHeight="1">
      <c r="A56" s="11" t="s">
        <v>66</v>
      </c>
      <c r="B56" s="12">
        <f>B57+B58</f>
        <v>34276</v>
      </c>
      <c r="C56" s="12"/>
      <c r="D56" s="12">
        <f t="shared" ref="D56" si="126">D57+D58</f>
        <v>11263</v>
      </c>
      <c r="E56" s="12">
        <f t="shared" ref="E56" si="127">E57+E58</f>
        <v>45539</v>
      </c>
      <c r="F56" s="12">
        <f t="shared" ref="F56" si="128">F57+F58</f>
        <v>-32</v>
      </c>
      <c r="G56" s="12"/>
      <c r="H56" s="12">
        <f t="shared" ref="H56" si="129">H57+H58</f>
        <v>-5</v>
      </c>
      <c r="I56" s="12">
        <f t="shared" ref="I56:I65" si="130">F56+G56+H56</f>
        <v>-37</v>
      </c>
      <c r="J56" s="12">
        <f t="shared" ref="J56" si="131">J57+J58</f>
        <v>34244</v>
      </c>
      <c r="K56" s="12"/>
      <c r="L56" s="12">
        <f t="shared" ref="L56" si="132">L57+L58</f>
        <v>11258</v>
      </c>
      <c r="M56" s="12"/>
      <c r="N56" s="12">
        <f t="shared" ref="N56" si="133">N57+N58</f>
        <v>45502</v>
      </c>
      <c r="O56" s="12">
        <f t="shared" ref="O56" si="134">O57+O58</f>
        <v>27467</v>
      </c>
      <c r="P56" s="12"/>
      <c r="Q56" s="12">
        <f t="shared" ref="Q56" si="135">Q57+Q58</f>
        <v>8112</v>
      </c>
      <c r="R56" s="12">
        <f t="shared" si="68"/>
        <v>35579</v>
      </c>
      <c r="S56" s="12">
        <f t="shared" ref="S56" si="136">S57+S58</f>
        <v>6777</v>
      </c>
      <c r="T56" s="12"/>
      <c r="U56" s="12">
        <f t="shared" ref="U56" si="137">U57+U58</f>
        <v>3146</v>
      </c>
      <c r="V56" s="12"/>
      <c r="W56" s="12">
        <f t="shared" ref="W56" si="138">W57+W58</f>
        <v>9923</v>
      </c>
    </row>
    <row r="57" spans="1:23" ht="18" customHeight="1">
      <c r="A57" s="24" t="s">
        <v>60</v>
      </c>
      <c r="B57" s="12">
        <v>15280</v>
      </c>
      <c r="C57" s="12"/>
      <c r="D57" s="12">
        <v>3399</v>
      </c>
      <c r="E57" s="12">
        <f t="shared" si="82"/>
        <v>18679</v>
      </c>
      <c r="F57" s="12">
        <v>-10</v>
      </c>
      <c r="G57" s="12"/>
      <c r="H57" s="12">
        <v>-1</v>
      </c>
      <c r="I57" s="12">
        <f t="shared" si="130"/>
        <v>-11</v>
      </c>
      <c r="J57" s="12">
        <f>B57+F57</f>
        <v>15270</v>
      </c>
      <c r="K57" s="12"/>
      <c r="L57" s="12">
        <f t="shared" ref="L57:L58" si="139">D57+H57</f>
        <v>3398</v>
      </c>
      <c r="M57" s="12"/>
      <c r="N57" s="12">
        <f t="shared" si="85"/>
        <v>18668</v>
      </c>
      <c r="O57" s="12">
        <v>13125</v>
      </c>
      <c r="P57" s="12"/>
      <c r="Q57" s="12">
        <v>2676</v>
      </c>
      <c r="R57" s="12">
        <f t="shared" si="68"/>
        <v>15801</v>
      </c>
      <c r="S57" s="12">
        <f t="shared" si="86"/>
        <v>2145</v>
      </c>
      <c r="T57" s="12"/>
      <c r="U57" s="12">
        <f t="shared" si="87"/>
        <v>722</v>
      </c>
      <c r="V57" s="12"/>
      <c r="W57" s="12">
        <f t="shared" si="88"/>
        <v>2867</v>
      </c>
    </row>
    <row r="58" spans="1:23" ht="18" customHeight="1">
      <c r="A58" s="24" t="s">
        <v>34</v>
      </c>
      <c r="B58" s="12">
        <v>18996</v>
      </c>
      <c r="C58" s="12"/>
      <c r="D58" s="12">
        <v>7864</v>
      </c>
      <c r="E58" s="12">
        <f t="shared" si="82"/>
        <v>26860</v>
      </c>
      <c r="F58" s="12">
        <v>-22</v>
      </c>
      <c r="G58" s="12"/>
      <c r="H58" s="12">
        <v>-4</v>
      </c>
      <c r="I58" s="12">
        <f t="shared" si="130"/>
        <v>-26</v>
      </c>
      <c r="J58" s="12">
        <f>B58+F58</f>
        <v>18974</v>
      </c>
      <c r="K58" s="12"/>
      <c r="L58" s="12">
        <f t="shared" si="139"/>
        <v>7860</v>
      </c>
      <c r="M58" s="12"/>
      <c r="N58" s="12">
        <f t="shared" si="85"/>
        <v>26834</v>
      </c>
      <c r="O58" s="12">
        <v>14342</v>
      </c>
      <c r="P58" s="12"/>
      <c r="Q58" s="12">
        <v>5436</v>
      </c>
      <c r="R58" s="12">
        <f t="shared" si="68"/>
        <v>19778</v>
      </c>
      <c r="S58" s="12">
        <f t="shared" si="86"/>
        <v>4632</v>
      </c>
      <c r="T58" s="12"/>
      <c r="U58" s="12">
        <f t="shared" si="87"/>
        <v>2424</v>
      </c>
      <c r="V58" s="12"/>
      <c r="W58" s="12">
        <f t="shared" si="88"/>
        <v>7056</v>
      </c>
    </row>
    <row r="59" spans="1:23" ht="18" customHeight="1">
      <c r="A59" s="11" t="s">
        <v>67</v>
      </c>
      <c r="B59" s="12">
        <f>B60+B61</f>
        <v>41042</v>
      </c>
      <c r="C59" s="12"/>
      <c r="D59" s="12">
        <f t="shared" ref="D59" si="140">D60+D61</f>
        <v>22283</v>
      </c>
      <c r="E59" s="12">
        <f t="shared" ref="E59" si="141">E60+E61</f>
        <v>63325</v>
      </c>
      <c r="F59" s="12">
        <f t="shared" ref="F59" si="142">F60+F61</f>
        <v>-26</v>
      </c>
      <c r="G59" s="12"/>
      <c r="H59" s="12">
        <f t="shared" ref="H59" si="143">H60+H61</f>
        <v>-21</v>
      </c>
      <c r="I59" s="12">
        <f t="shared" si="130"/>
        <v>-47</v>
      </c>
      <c r="J59" s="12">
        <f t="shared" ref="J59" si="144">J60+J61</f>
        <v>41016</v>
      </c>
      <c r="K59" s="12"/>
      <c r="L59" s="12">
        <f t="shared" ref="L59" si="145">L60+L61</f>
        <v>22262</v>
      </c>
      <c r="M59" s="12"/>
      <c r="N59" s="12">
        <f t="shared" ref="N59" si="146">N60+N61</f>
        <v>63278</v>
      </c>
      <c r="O59" s="12">
        <f t="shared" ref="O59" si="147">O60+O61</f>
        <v>30956</v>
      </c>
      <c r="P59" s="12"/>
      <c r="Q59" s="12">
        <f t="shared" ref="Q59" si="148">Q60+Q61</f>
        <v>16318</v>
      </c>
      <c r="R59" s="12">
        <f t="shared" si="68"/>
        <v>47274</v>
      </c>
      <c r="S59" s="12">
        <f t="shared" ref="S59" si="149">S60+S61</f>
        <v>10060</v>
      </c>
      <c r="T59" s="12"/>
      <c r="U59" s="12">
        <f t="shared" ref="U59" si="150">U60+U61</f>
        <v>5944</v>
      </c>
      <c r="V59" s="12"/>
      <c r="W59" s="12">
        <f t="shared" ref="W59" si="151">W60+W61</f>
        <v>16004</v>
      </c>
    </row>
    <row r="60" spans="1:23" ht="18" customHeight="1">
      <c r="A60" s="24" t="s">
        <v>60</v>
      </c>
      <c r="B60" s="12">
        <v>18635</v>
      </c>
      <c r="C60" s="12"/>
      <c r="D60" s="12">
        <v>7339</v>
      </c>
      <c r="E60" s="12">
        <f t="shared" si="82"/>
        <v>25974</v>
      </c>
      <c r="F60" s="12">
        <v>-8</v>
      </c>
      <c r="G60" s="12"/>
      <c r="H60" s="12">
        <v>-6</v>
      </c>
      <c r="I60" s="12">
        <f t="shared" si="130"/>
        <v>-14</v>
      </c>
      <c r="J60" s="12">
        <f>B60+F60</f>
        <v>18627</v>
      </c>
      <c r="K60" s="12"/>
      <c r="L60" s="12">
        <f t="shared" ref="L60:L61" si="152">D60+H60</f>
        <v>7333</v>
      </c>
      <c r="M60" s="12"/>
      <c r="N60" s="12">
        <f t="shared" si="85"/>
        <v>25960</v>
      </c>
      <c r="O60" s="12">
        <v>14296</v>
      </c>
      <c r="P60" s="12"/>
      <c r="Q60" s="12">
        <v>5509</v>
      </c>
      <c r="R60" s="12">
        <f t="shared" si="68"/>
        <v>19805</v>
      </c>
      <c r="S60" s="12">
        <f t="shared" si="86"/>
        <v>4331</v>
      </c>
      <c r="T60" s="12"/>
      <c r="U60" s="12">
        <f t="shared" si="87"/>
        <v>1824</v>
      </c>
      <c r="V60" s="12"/>
      <c r="W60" s="12">
        <f t="shared" si="88"/>
        <v>6155</v>
      </c>
    </row>
    <row r="61" spans="1:23" ht="18" customHeight="1">
      <c r="A61" s="24" t="s">
        <v>34</v>
      </c>
      <c r="B61" s="12">
        <v>22407</v>
      </c>
      <c r="C61" s="12"/>
      <c r="D61" s="12">
        <v>14944</v>
      </c>
      <c r="E61" s="12">
        <f t="shared" si="82"/>
        <v>37351</v>
      </c>
      <c r="F61" s="12">
        <v>-18</v>
      </c>
      <c r="G61" s="12"/>
      <c r="H61" s="12">
        <v>-15</v>
      </c>
      <c r="I61" s="12">
        <f t="shared" si="130"/>
        <v>-33</v>
      </c>
      <c r="J61" s="12">
        <f>B61+F61</f>
        <v>22389</v>
      </c>
      <c r="K61" s="12"/>
      <c r="L61" s="12">
        <f t="shared" si="152"/>
        <v>14929</v>
      </c>
      <c r="M61" s="12"/>
      <c r="N61" s="12">
        <f t="shared" si="85"/>
        <v>37318</v>
      </c>
      <c r="O61" s="12">
        <v>16660</v>
      </c>
      <c r="P61" s="12"/>
      <c r="Q61" s="12">
        <v>10809</v>
      </c>
      <c r="R61" s="12">
        <f t="shared" si="68"/>
        <v>27469</v>
      </c>
      <c r="S61" s="12">
        <f t="shared" si="86"/>
        <v>5729</v>
      </c>
      <c r="T61" s="12"/>
      <c r="U61" s="12">
        <f t="shared" si="87"/>
        <v>4120</v>
      </c>
      <c r="V61" s="12"/>
      <c r="W61" s="12">
        <f t="shared" si="88"/>
        <v>9849</v>
      </c>
    </row>
    <row r="62" spans="1:23" ht="18" customHeight="1">
      <c r="A62" s="11" t="s">
        <v>68</v>
      </c>
      <c r="B62" s="12">
        <f>B63+B64</f>
        <v>48250</v>
      </c>
      <c r="C62" s="12"/>
      <c r="D62" s="12">
        <f t="shared" ref="D62" si="153">D63+D64</f>
        <v>24239</v>
      </c>
      <c r="E62" s="12">
        <f t="shared" ref="E62" si="154">E63+E64</f>
        <v>72489</v>
      </c>
      <c r="F62" s="12">
        <f t="shared" ref="F62" si="155">F63+F64</f>
        <v>-66</v>
      </c>
      <c r="G62" s="12"/>
      <c r="H62" s="12">
        <f t="shared" ref="H62" si="156">H63+H64</f>
        <v>-45</v>
      </c>
      <c r="I62" s="12">
        <f t="shared" si="130"/>
        <v>-111</v>
      </c>
      <c r="J62" s="12">
        <f t="shared" ref="J62" si="157">J63+J64</f>
        <v>48184</v>
      </c>
      <c r="K62" s="12"/>
      <c r="L62" s="12">
        <f t="shared" ref="L62" si="158">L63+L64</f>
        <v>24194</v>
      </c>
      <c r="M62" s="12"/>
      <c r="N62" s="12">
        <f t="shared" ref="N62" si="159">N63+N64</f>
        <v>72378</v>
      </c>
      <c r="O62" s="12">
        <f t="shared" ref="O62" si="160">O63+O64</f>
        <v>35060</v>
      </c>
      <c r="P62" s="12"/>
      <c r="Q62" s="12">
        <f t="shared" ref="Q62" si="161">Q63+Q64</f>
        <v>17241</v>
      </c>
      <c r="R62" s="12">
        <f t="shared" si="68"/>
        <v>52301</v>
      </c>
      <c r="S62" s="12">
        <f t="shared" ref="S62" si="162">S63+S64</f>
        <v>13124</v>
      </c>
      <c r="T62" s="12"/>
      <c r="U62" s="12">
        <f t="shared" ref="U62" si="163">U63+U64</f>
        <v>6953</v>
      </c>
      <c r="V62" s="12"/>
      <c r="W62" s="12">
        <f t="shared" ref="W62" si="164">W63+W64</f>
        <v>20077</v>
      </c>
    </row>
    <row r="63" spans="1:23" ht="18" customHeight="1">
      <c r="A63" s="24" t="s">
        <v>60</v>
      </c>
      <c r="B63" s="12">
        <v>20035</v>
      </c>
      <c r="C63" s="12"/>
      <c r="D63" s="12">
        <v>8023</v>
      </c>
      <c r="E63" s="12">
        <f t="shared" si="82"/>
        <v>28058</v>
      </c>
      <c r="F63" s="12">
        <v>-20</v>
      </c>
      <c r="G63" s="12"/>
      <c r="H63" s="12">
        <v>-14</v>
      </c>
      <c r="I63" s="12">
        <f t="shared" si="130"/>
        <v>-34</v>
      </c>
      <c r="J63" s="12">
        <f t="shared" ref="J63:K65" si="165">B63+F63</f>
        <v>20015</v>
      </c>
      <c r="K63" s="12"/>
      <c r="L63" s="12">
        <f t="shared" ref="L63:L65" si="166">D63+H63</f>
        <v>8009</v>
      </c>
      <c r="M63" s="12"/>
      <c r="N63" s="12">
        <f t="shared" si="85"/>
        <v>28024</v>
      </c>
      <c r="O63" s="12">
        <v>14558</v>
      </c>
      <c r="P63" s="12"/>
      <c r="Q63" s="12">
        <v>5750</v>
      </c>
      <c r="R63" s="12">
        <f t="shared" si="68"/>
        <v>20308</v>
      </c>
      <c r="S63" s="12">
        <f t="shared" si="86"/>
        <v>5457</v>
      </c>
      <c r="T63" s="12"/>
      <c r="U63" s="12">
        <f t="shared" si="87"/>
        <v>2259</v>
      </c>
      <c r="V63" s="12"/>
      <c r="W63" s="12">
        <f t="shared" si="88"/>
        <v>7716</v>
      </c>
    </row>
    <row r="64" spans="1:23" ht="18" customHeight="1">
      <c r="A64" s="24" t="s">
        <v>34</v>
      </c>
      <c r="B64" s="12">
        <v>28215</v>
      </c>
      <c r="C64" s="12"/>
      <c r="D64" s="12">
        <v>16216</v>
      </c>
      <c r="E64" s="12">
        <f t="shared" si="82"/>
        <v>44431</v>
      </c>
      <c r="F64" s="12">
        <v>-46</v>
      </c>
      <c r="G64" s="12"/>
      <c r="H64" s="12">
        <v>-31</v>
      </c>
      <c r="I64" s="12">
        <f t="shared" si="130"/>
        <v>-77</v>
      </c>
      <c r="J64" s="12">
        <f t="shared" si="165"/>
        <v>28169</v>
      </c>
      <c r="K64" s="12"/>
      <c r="L64" s="12">
        <f t="shared" si="166"/>
        <v>16185</v>
      </c>
      <c r="M64" s="12"/>
      <c r="N64" s="12">
        <f t="shared" si="85"/>
        <v>44354</v>
      </c>
      <c r="O64" s="12">
        <v>20502</v>
      </c>
      <c r="P64" s="12"/>
      <c r="Q64" s="12">
        <v>11491</v>
      </c>
      <c r="R64" s="12">
        <f t="shared" si="68"/>
        <v>31993</v>
      </c>
      <c r="S64" s="12">
        <f t="shared" si="86"/>
        <v>7667</v>
      </c>
      <c r="T64" s="12"/>
      <c r="U64" s="12">
        <f t="shared" si="87"/>
        <v>4694</v>
      </c>
      <c r="V64" s="12"/>
      <c r="W64" s="12">
        <f t="shared" si="88"/>
        <v>12361</v>
      </c>
    </row>
    <row r="65" spans="1:23" ht="18" customHeight="1">
      <c r="A65" s="11" t="s">
        <v>69</v>
      </c>
      <c r="B65" s="12">
        <v>678</v>
      </c>
      <c r="C65" s="12">
        <v>1</v>
      </c>
      <c r="D65" s="12">
        <v>513</v>
      </c>
      <c r="E65" s="12">
        <f t="shared" si="82"/>
        <v>1192</v>
      </c>
      <c r="F65" s="12"/>
      <c r="G65" s="12"/>
      <c r="H65" s="12">
        <v>-10</v>
      </c>
      <c r="I65" s="12">
        <f t="shared" si="130"/>
        <v>-10</v>
      </c>
      <c r="J65" s="12">
        <f t="shared" si="165"/>
        <v>678</v>
      </c>
      <c r="K65" s="12">
        <f t="shared" si="165"/>
        <v>1</v>
      </c>
      <c r="L65" s="12">
        <f t="shared" si="166"/>
        <v>503</v>
      </c>
      <c r="M65" s="12"/>
      <c r="N65" s="12">
        <f t="shared" si="85"/>
        <v>1182</v>
      </c>
      <c r="O65" s="12">
        <v>538</v>
      </c>
      <c r="P65" s="12">
        <v>2</v>
      </c>
      <c r="Q65" s="12">
        <v>382</v>
      </c>
      <c r="R65" s="12">
        <f t="shared" si="68"/>
        <v>922</v>
      </c>
      <c r="S65" s="12">
        <f t="shared" si="86"/>
        <v>140</v>
      </c>
      <c r="T65" s="12">
        <f t="shared" ref="T65" si="167">K65-P65</f>
        <v>-1</v>
      </c>
      <c r="U65" s="12">
        <f t="shared" si="87"/>
        <v>121</v>
      </c>
      <c r="V65" s="12"/>
      <c r="W65" s="12">
        <f t="shared" si="88"/>
        <v>260</v>
      </c>
    </row>
    <row r="66" spans="1:23" ht="18" customHeight="1">
      <c r="A66" s="10" t="s">
        <v>70</v>
      </c>
      <c r="B66" s="19">
        <f t="shared" ref="B66:W66" si="168">B67+B70+B73+B76+B77+B78+B79+B80+B83</f>
        <v>238607</v>
      </c>
      <c r="C66" s="19">
        <f t="shared" si="168"/>
        <v>0</v>
      </c>
      <c r="D66" s="19">
        <f t="shared" si="168"/>
        <v>101116</v>
      </c>
      <c r="E66" s="19">
        <f t="shared" si="168"/>
        <v>339723</v>
      </c>
      <c r="F66" s="19">
        <f t="shared" ref="F66:U66" si="169">F67+F70+F73+F76+F77+F78+F79+F80+F83</f>
        <v>-48</v>
      </c>
      <c r="G66" s="19">
        <f t="shared" si="168"/>
        <v>0</v>
      </c>
      <c r="H66" s="19">
        <f t="shared" si="168"/>
        <v>-250</v>
      </c>
      <c r="I66" s="19">
        <f t="shared" si="168"/>
        <v>-298</v>
      </c>
      <c r="J66" s="19">
        <f t="shared" si="168"/>
        <v>238559</v>
      </c>
      <c r="K66" s="19">
        <f t="shared" si="169"/>
        <v>0</v>
      </c>
      <c r="L66" s="19">
        <f t="shared" si="168"/>
        <v>100866</v>
      </c>
      <c r="M66" s="19">
        <f t="shared" si="168"/>
        <v>400</v>
      </c>
      <c r="N66" s="19">
        <f t="shared" si="168"/>
        <v>339825</v>
      </c>
      <c r="O66" s="19">
        <f t="shared" si="168"/>
        <v>177457</v>
      </c>
      <c r="P66" s="19">
        <f t="shared" si="169"/>
        <v>0</v>
      </c>
      <c r="Q66" s="19">
        <f t="shared" si="168"/>
        <v>72869</v>
      </c>
      <c r="R66" s="19">
        <f t="shared" si="168"/>
        <v>250326</v>
      </c>
      <c r="S66" s="19">
        <f t="shared" si="168"/>
        <v>61102</v>
      </c>
      <c r="T66" s="19">
        <f t="shared" si="168"/>
        <v>0</v>
      </c>
      <c r="U66" s="19">
        <f t="shared" si="169"/>
        <v>27997</v>
      </c>
      <c r="V66" s="19">
        <f t="shared" si="168"/>
        <v>400</v>
      </c>
      <c r="W66" s="19">
        <f t="shared" si="168"/>
        <v>89499</v>
      </c>
    </row>
    <row r="67" spans="1:23" ht="18" customHeight="1">
      <c r="A67" s="11" t="s">
        <v>71</v>
      </c>
      <c r="B67" s="12">
        <f>B68+B69</f>
        <v>49626</v>
      </c>
      <c r="C67" s="12"/>
      <c r="D67" s="12">
        <f t="shared" ref="D67:W67" si="170">D68+D69</f>
        <v>32206</v>
      </c>
      <c r="E67" s="12">
        <f t="shared" si="170"/>
        <v>81832</v>
      </c>
      <c r="F67" s="12">
        <f t="shared" si="170"/>
        <v>-12</v>
      </c>
      <c r="G67" s="12"/>
      <c r="H67" s="12">
        <f t="shared" si="170"/>
        <v>-232</v>
      </c>
      <c r="I67" s="12">
        <f t="shared" si="170"/>
        <v>-244</v>
      </c>
      <c r="J67" s="12">
        <f t="shared" si="170"/>
        <v>49614</v>
      </c>
      <c r="K67" s="12"/>
      <c r="L67" s="12">
        <f t="shared" si="170"/>
        <v>31974</v>
      </c>
      <c r="M67" s="12"/>
      <c r="N67" s="12">
        <f t="shared" si="170"/>
        <v>81588</v>
      </c>
      <c r="O67" s="12">
        <f t="shared" si="170"/>
        <v>34768</v>
      </c>
      <c r="P67" s="12"/>
      <c r="Q67" s="12">
        <f t="shared" si="170"/>
        <v>22679</v>
      </c>
      <c r="R67" s="12">
        <f t="shared" ref="R67:R85" si="171">O67+P67+Q67</f>
        <v>57447</v>
      </c>
      <c r="S67" s="12">
        <f t="shared" si="170"/>
        <v>14846</v>
      </c>
      <c r="T67" s="12"/>
      <c r="U67" s="12">
        <f t="shared" si="170"/>
        <v>9295</v>
      </c>
      <c r="V67" s="12"/>
      <c r="W67" s="12">
        <f t="shared" si="170"/>
        <v>24141</v>
      </c>
    </row>
    <row r="68" spans="1:23" ht="18" customHeight="1">
      <c r="A68" s="24" t="s">
        <v>72</v>
      </c>
      <c r="B68" s="12">
        <v>5455</v>
      </c>
      <c r="C68" s="12"/>
      <c r="D68" s="12">
        <v>3043</v>
      </c>
      <c r="E68" s="12">
        <f t="shared" ref="E68:E85" si="172">D68+C68+B68</f>
        <v>8498</v>
      </c>
      <c r="F68" s="12">
        <v>-12</v>
      </c>
      <c r="G68" s="12"/>
      <c r="H68" s="12">
        <v>-232</v>
      </c>
      <c r="I68" s="12">
        <f t="shared" ref="I68" si="173">F68+G68+H68</f>
        <v>-244</v>
      </c>
      <c r="J68" s="12">
        <f>B68+F68</f>
        <v>5443</v>
      </c>
      <c r="K68" s="12"/>
      <c r="L68" s="12">
        <f t="shared" ref="L68:L69" si="174">D68+H68</f>
        <v>2811</v>
      </c>
      <c r="M68" s="12"/>
      <c r="N68" s="12">
        <f t="shared" ref="N68:N85" si="175">M68+L68+K68+J68</f>
        <v>8254</v>
      </c>
      <c r="O68" s="12">
        <v>3962</v>
      </c>
      <c r="P68" s="12"/>
      <c r="Q68" s="12">
        <v>2241</v>
      </c>
      <c r="R68" s="12">
        <f t="shared" si="171"/>
        <v>6203</v>
      </c>
      <c r="S68" s="12">
        <f t="shared" ref="S68:S85" si="176">J68-O68</f>
        <v>1481</v>
      </c>
      <c r="T68" s="12"/>
      <c r="U68" s="12">
        <f t="shared" ref="U68:U85" si="177">L68-Q68</f>
        <v>570</v>
      </c>
      <c r="V68" s="12"/>
      <c r="W68" s="12">
        <f t="shared" ref="W68:W85" si="178">V68+U68+T68+S68</f>
        <v>2051</v>
      </c>
    </row>
    <row r="69" spans="1:23" ht="18" customHeight="1">
      <c r="A69" s="24" t="s">
        <v>34</v>
      </c>
      <c r="B69" s="12">
        <v>44171</v>
      </c>
      <c r="C69" s="12"/>
      <c r="D69" s="12">
        <v>29163</v>
      </c>
      <c r="E69" s="12">
        <f t="shared" si="172"/>
        <v>73334</v>
      </c>
      <c r="F69" s="12"/>
      <c r="G69" s="12"/>
      <c r="H69" s="12"/>
      <c r="I69" s="12"/>
      <c r="J69" s="12">
        <f>B69+F69</f>
        <v>44171</v>
      </c>
      <c r="K69" s="12"/>
      <c r="L69" s="12">
        <f t="shared" si="174"/>
        <v>29163</v>
      </c>
      <c r="M69" s="12"/>
      <c r="N69" s="12">
        <f t="shared" si="175"/>
        <v>73334</v>
      </c>
      <c r="O69" s="12">
        <v>30806</v>
      </c>
      <c r="P69" s="12"/>
      <c r="Q69" s="12">
        <v>20438</v>
      </c>
      <c r="R69" s="12">
        <f t="shared" si="171"/>
        <v>51244</v>
      </c>
      <c r="S69" s="12">
        <f t="shared" si="176"/>
        <v>13365</v>
      </c>
      <c r="T69" s="12"/>
      <c r="U69" s="12">
        <f t="shared" si="177"/>
        <v>8725</v>
      </c>
      <c r="V69" s="12"/>
      <c r="W69" s="12">
        <f t="shared" si="178"/>
        <v>22090</v>
      </c>
    </row>
    <row r="70" spans="1:23" ht="18" customHeight="1">
      <c r="A70" s="11" t="s">
        <v>73</v>
      </c>
      <c r="B70" s="12">
        <f>B71+B72</f>
        <v>8299</v>
      </c>
      <c r="C70" s="12"/>
      <c r="D70" s="12">
        <f t="shared" ref="D70" si="179">D71+D72</f>
        <v>3470</v>
      </c>
      <c r="E70" s="12">
        <f t="shared" ref="E70" si="180">E71+E72</f>
        <v>11769</v>
      </c>
      <c r="F70" s="12">
        <f t="shared" ref="F70" si="181">F71+F72</f>
        <v>-8</v>
      </c>
      <c r="G70" s="12"/>
      <c r="H70" s="12">
        <f t="shared" ref="H70" si="182">H71+H72</f>
        <v>7</v>
      </c>
      <c r="I70" s="12">
        <f t="shared" ref="I70" si="183">I71+I72</f>
        <v>-1</v>
      </c>
      <c r="J70" s="12">
        <f t="shared" ref="J70" si="184">J71+J72</f>
        <v>8291</v>
      </c>
      <c r="K70" s="12"/>
      <c r="L70" s="12">
        <f t="shared" ref="L70" si="185">L71+L72</f>
        <v>3477</v>
      </c>
      <c r="M70" s="12">
        <f t="shared" ref="M70" si="186">M71+M72</f>
        <v>200</v>
      </c>
      <c r="N70" s="12">
        <f t="shared" ref="N70" si="187">N71+N72</f>
        <v>11968</v>
      </c>
      <c r="O70" s="12">
        <f t="shared" ref="O70" si="188">O71+O72</f>
        <v>5638</v>
      </c>
      <c r="P70" s="12"/>
      <c r="Q70" s="12">
        <f t="shared" ref="Q70" si="189">Q71+Q72</f>
        <v>2299</v>
      </c>
      <c r="R70" s="12">
        <f t="shared" si="171"/>
        <v>7937</v>
      </c>
      <c r="S70" s="12">
        <f t="shared" ref="S70" si="190">S71+S72</f>
        <v>2653</v>
      </c>
      <c r="T70" s="12"/>
      <c r="U70" s="12">
        <f t="shared" ref="U70" si="191">U71+U72</f>
        <v>1178</v>
      </c>
      <c r="V70" s="12">
        <f t="shared" ref="V70" si="192">V71+V72</f>
        <v>200</v>
      </c>
      <c r="W70" s="12">
        <f t="shared" ref="W70" si="193">W71+W72</f>
        <v>4031</v>
      </c>
    </row>
    <row r="71" spans="1:23" ht="18" customHeight="1">
      <c r="A71" s="24" t="s">
        <v>74</v>
      </c>
      <c r="B71" s="12">
        <v>217</v>
      </c>
      <c r="C71" s="12"/>
      <c r="D71" s="12">
        <v>306</v>
      </c>
      <c r="E71" s="12">
        <f t="shared" si="172"/>
        <v>523</v>
      </c>
      <c r="F71" s="12"/>
      <c r="G71" s="12"/>
      <c r="H71" s="12"/>
      <c r="I71" s="12"/>
      <c r="J71" s="12">
        <f>B71+F71</f>
        <v>217</v>
      </c>
      <c r="K71" s="12"/>
      <c r="L71" s="12">
        <f t="shared" ref="L71:L72" si="194">D71+H71</f>
        <v>306</v>
      </c>
      <c r="M71" s="12"/>
      <c r="N71" s="12">
        <f t="shared" si="175"/>
        <v>523</v>
      </c>
      <c r="O71" s="12">
        <v>156</v>
      </c>
      <c r="P71" s="12"/>
      <c r="Q71" s="12">
        <v>218</v>
      </c>
      <c r="R71" s="12">
        <f t="shared" si="171"/>
        <v>374</v>
      </c>
      <c r="S71" s="12">
        <f t="shared" si="176"/>
        <v>61</v>
      </c>
      <c r="T71" s="12"/>
      <c r="U71" s="12">
        <f t="shared" si="177"/>
        <v>88</v>
      </c>
      <c r="V71" s="12"/>
      <c r="W71" s="12">
        <f t="shared" si="178"/>
        <v>149</v>
      </c>
    </row>
    <row r="72" spans="1:23" ht="18" customHeight="1">
      <c r="A72" s="24" t="s">
        <v>34</v>
      </c>
      <c r="B72" s="12">
        <v>8082</v>
      </c>
      <c r="C72" s="12"/>
      <c r="D72" s="12">
        <v>3164</v>
      </c>
      <c r="E72" s="12">
        <f t="shared" si="172"/>
        <v>11246</v>
      </c>
      <c r="F72" s="12">
        <v>-8</v>
      </c>
      <c r="G72" s="12"/>
      <c r="H72" s="12">
        <v>7</v>
      </c>
      <c r="I72" s="12">
        <f t="shared" ref="I72" si="195">F72+G72+H72</f>
        <v>-1</v>
      </c>
      <c r="J72" s="12">
        <f>B72+F72</f>
        <v>8074</v>
      </c>
      <c r="K72" s="12"/>
      <c r="L72" s="12">
        <f t="shared" si="194"/>
        <v>3171</v>
      </c>
      <c r="M72" s="12">
        <v>200</v>
      </c>
      <c r="N72" s="12">
        <f t="shared" si="175"/>
        <v>11445</v>
      </c>
      <c r="O72" s="12">
        <v>5482</v>
      </c>
      <c r="P72" s="12"/>
      <c r="Q72" s="12">
        <v>2081</v>
      </c>
      <c r="R72" s="12">
        <f t="shared" si="171"/>
        <v>7563</v>
      </c>
      <c r="S72" s="12">
        <f t="shared" si="176"/>
        <v>2592</v>
      </c>
      <c r="T72" s="12"/>
      <c r="U72" s="12">
        <f t="shared" si="177"/>
        <v>1090</v>
      </c>
      <c r="V72" s="12">
        <v>200</v>
      </c>
      <c r="W72" s="12">
        <f t="shared" si="178"/>
        <v>3882</v>
      </c>
    </row>
    <row r="73" spans="1:23" ht="18" customHeight="1">
      <c r="A73" s="11" t="s">
        <v>75</v>
      </c>
      <c r="B73" s="12">
        <f>B74+B75</f>
        <v>95618</v>
      </c>
      <c r="C73" s="12"/>
      <c r="D73" s="12">
        <f t="shared" ref="D73" si="196">D74+D75</f>
        <v>23694</v>
      </c>
      <c r="E73" s="12">
        <f t="shared" ref="E73" si="197">E74+E75</f>
        <v>119312</v>
      </c>
      <c r="F73" s="12">
        <f t="shared" ref="F73" si="198">F74+F75</f>
        <v>-28</v>
      </c>
      <c r="G73" s="12"/>
      <c r="H73" s="12">
        <f t="shared" ref="H73" si="199">H74+H75</f>
        <v>-25</v>
      </c>
      <c r="I73" s="12">
        <f t="shared" ref="I73" si="200">I74+I75</f>
        <v>-53</v>
      </c>
      <c r="J73" s="12">
        <f t="shared" ref="J73" si="201">J74+J75</f>
        <v>95590</v>
      </c>
      <c r="K73" s="12"/>
      <c r="L73" s="12">
        <f t="shared" ref="L73" si="202">L74+L75</f>
        <v>23669</v>
      </c>
      <c r="M73" s="12"/>
      <c r="N73" s="12">
        <f t="shared" ref="N73" si="203">N74+N75</f>
        <v>119259</v>
      </c>
      <c r="O73" s="12">
        <f t="shared" ref="O73" si="204">O74+O75</f>
        <v>71100</v>
      </c>
      <c r="P73" s="12"/>
      <c r="Q73" s="12">
        <f t="shared" ref="Q73" si="205">Q74+Q75</f>
        <v>16946</v>
      </c>
      <c r="R73" s="12">
        <f t="shared" si="171"/>
        <v>88046</v>
      </c>
      <c r="S73" s="12">
        <f t="shared" ref="S73" si="206">S74+S75</f>
        <v>24490</v>
      </c>
      <c r="T73" s="12"/>
      <c r="U73" s="12">
        <f t="shared" ref="U73" si="207">U74+U75</f>
        <v>6723</v>
      </c>
      <c r="V73" s="12"/>
      <c r="W73" s="12">
        <f t="shared" ref="W73" si="208">W74+W75</f>
        <v>31213</v>
      </c>
    </row>
    <row r="74" spans="1:23" ht="18" customHeight="1">
      <c r="A74" s="24" t="s">
        <v>76</v>
      </c>
      <c r="B74" s="12">
        <v>7340</v>
      </c>
      <c r="C74" s="12"/>
      <c r="D74" s="12">
        <v>2369</v>
      </c>
      <c r="E74" s="12">
        <f t="shared" si="172"/>
        <v>9709</v>
      </c>
      <c r="F74" s="12">
        <v>-3</v>
      </c>
      <c r="G74" s="12"/>
      <c r="H74" s="12">
        <v>-1</v>
      </c>
      <c r="I74" s="12">
        <f t="shared" ref="I74:I75" si="209">F74+G74+H74</f>
        <v>-4</v>
      </c>
      <c r="J74" s="12">
        <f t="shared" ref="J74:J79" si="210">B74+F74</f>
        <v>7337</v>
      </c>
      <c r="K74" s="12"/>
      <c r="L74" s="12">
        <f t="shared" ref="L74:L75" si="211">D74+H74</f>
        <v>2368</v>
      </c>
      <c r="M74" s="12"/>
      <c r="N74" s="12">
        <f t="shared" si="175"/>
        <v>9705</v>
      </c>
      <c r="O74" s="12">
        <v>5466</v>
      </c>
      <c r="P74" s="12"/>
      <c r="Q74" s="12">
        <v>1704</v>
      </c>
      <c r="R74" s="12">
        <f t="shared" si="171"/>
        <v>7170</v>
      </c>
      <c r="S74" s="12">
        <f t="shared" si="176"/>
        <v>1871</v>
      </c>
      <c r="T74" s="12"/>
      <c r="U74" s="12">
        <f t="shared" si="177"/>
        <v>664</v>
      </c>
      <c r="V74" s="12"/>
      <c r="W74" s="12">
        <f t="shared" si="178"/>
        <v>2535</v>
      </c>
    </row>
    <row r="75" spans="1:23" ht="18" customHeight="1">
      <c r="A75" s="24" t="s">
        <v>34</v>
      </c>
      <c r="B75" s="12">
        <v>88278</v>
      </c>
      <c r="C75" s="12"/>
      <c r="D75" s="12">
        <v>21325</v>
      </c>
      <c r="E75" s="12">
        <f t="shared" si="172"/>
        <v>109603</v>
      </c>
      <c r="F75" s="12">
        <v>-25</v>
      </c>
      <c r="G75" s="12"/>
      <c r="H75" s="12">
        <v>-24</v>
      </c>
      <c r="I75" s="12">
        <f t="shared" si="209"/>
        <v>-49</v>
      </c>
      <c r="J75" s="12">
        <f t="shared" si="210"/>
        <v>88253</v>
      </c>
      <c r="K75" s="12"/>
      <c r="L75" s="12">
        <f t="shared" si="211"/>
        <v>21301</v>
      </c>
      <c r="M75" s="12"/>
      <c r="N75" s="12">
        <f t="shared" si="175"/>
        <v>109554</v>
      </c>
      <c r="O75" s="12">
        <v>65634</v>
      </c>
      <c r="P75" s="12"/>
      <c r="Q75" s="12">
        <v>15242</v>
      </c>
      <c r="R75" s="12">
        <f t="shared" si="171"/>
        <v>80876</v>
      </c>
      <c r="S75" s="12">
        <f t="shared" si="176"/>
        <v>22619</v>
      </c>
      <c r="T75" s="12"/>
      <c r="U75" s="12">
        <f t="shared" si="177"/>
        <v>6059</v>
      </c>
      <c r="V75" s="12"/>
      <c r="W75" s="12">
        <f t="shared" si="178"/>
        <v>28678</v>
      </c>
    </row>
    <row r="76" spans="1:23" ht="18" customHeight="1">
      <c r="A76" s="11" t="s">
        <v>77</v>
      </c>
      <c r="B76" s="12">
        <v>849</v>
      </c>
      <c r="C76" s="12"/>
      <c r="D76" s="12">
        <v>1700</v>
      </c>
      <c r="E76" s="12">
        <f t="shared" si="172"/>
        <v>2549</v>
      </c>
      <c r="F76" s="12"/>
      <c r="G76" s="12"/>
      <c r="H76" s="12"/>
      <c r="I76" s="12"/>
      <c r="J76" s="12">
        <f t="shared" si="210"/>
        <v>849</v>
      </c>
      <c r="K76" s="12"/>
      <c r="L76" s="12">
        <f t="shared" ref="L76:L79" si="212">D76+H76</f>
        <v>1700</v>
      </c>
      <c r="M76" s="12"/>
      <c r="N76" s="12">
        <f t="shared" si="175"/>
        <v>2549</v>
      </c>
      <c r="O76" s="12">
        <v>601</v>
      </c>
      <c r="P76" s="12"/>
      <c r="Q76" s="12">
        <v>1259</v>
      </c>
      <c r="R76" s="12">
        <f t="shared" si="171"/>
        <v>1860</v>
      </c>
      <c r="S76" s="12">
        <f t="shared" si="176"/>
        <v>248</v>
      </c>
      <c r="T76" s="12"/>
      <c r="U76" s="12">
        <f t="shared" si="177"/>
        <v>441</v>
      </c>
      <c r="V76" s="12"/>
      <c r="W76" s="12">
        <f t="shared" si="178"/>
        <v>689</v>
      </c>
    </row>
    <row r="77" spans="1:23" ht="18" customHeight="1">
      <c r="A77" s="11" t="s">
        <v>78</v>
      </c>
      <c r="B77" s="12">
        <v>2752</v>
      </c>
      <c r="C77" s="12"/>
      <c r="D77" s="12">
        <v>4829</v>
      </c>
      <c r="E77" s="12">
        <f t="shared" si="172"/>
        <v>7581</v>
      </c>
      <c r="F77" s="12"/>
      <c r="G77" s="12"/>
      <c r="H77" s="12"/>
      <c r="I77" s="12"/>
      <c r="J77" s="12">
        <f t="shared" si="210"/>
        <v>2752</v>
      </c>
      <c r="K77" s="12"/>
      <c r="L77" s="12">
        <f t="shared" si="212"/>
        <v>4829</v>
      </c>
      <c r="M77" s="12"/>
      <c r="N77" s="12">
        <f t="shared" si="175"/>
        <v>7581</v>
      </c>
      <c r="O77" s="12">
        <v>1955</v>
      </c>
      <c r="P77" s="12"/>
      <c r="Q77" s="12">
        <v>3558</v>
      </c>
      <c r="R77" s="12">
        <f t="shared" si="171"/>
        <v>5513</v>
      </c>
      <c r="S77" s="12">
        <f t="shared" si="176"/>
        <v>797</v>
      </c>
      <c r="T77" s="12"/>
      <c r="U77" s="12">
        <f t="shared" si="177"/>
        <v>1271</v>
      </c>
      <c r="V77" s="12"/>
      <c r="W77" s="12">
        <f t="shared" si="178"/>
        <v>2068</v>
      </c>
    </row>
    <row r="78" spans="1:23" ht="18" customHeight="1">
      <c r="A78" s="11" t="s">
        <v>79</v>
      </c>
      <c r="B78" s="12">
        <v>1997</v>
      </c>
      <c r="C78" s="12"/>
      <c r="D78" s="12">
        <v>2870</v>
      </c>
      <c r="E78" s="12">
        <f t="shared" si="172"/>
        <v>4867</v>
      </c>
      <c r="F78" s="12"/>
      <c r="G78" s="12"/>
      <c r="H78" s="12"/>
      <c r="I78" s="12"/>
      <c r="J78" s="12">
        <f t="shared" si="210"/>
        <v>1997</v>
      </c>
      <c r="K78" s="12"/>
      <c r="L78" s="12">
        <f t="shared" si="212"/>
        <v>2870</v>
      </c>
      <c r="M78" s="12"/>
      <c r="N78" s="12">
        <f t="shared" si="175"/>
        <v>4867</v>
      </c>
      <c r="O78" s="12">
        <v>1473</v>
      </c>
      <c r="P78" s="12"/>
      <c r="Q78" s="12">
        <v>2190</v>
      </c>
      <c r="R78" s="12">
        <f t="shared" si="171"/>
        <v>3663</v>
      </c>
      <c r="S78" s="12">
        <f t="shared" si="176"/>
        <v>524</v>
      </c>
      <c r="T78" s="12"/>
      <c r="U78" s="12">
        <f t="shared" si="177"/>
        <v>680</v>
      </c>
      <c r="V78" s="12"/>
      <c r="W78" s="12">
        <f t="shared" si="178"/>
        <v>1204</v>
      </c>
    </row>
    <row r="79" spans="1:23" ht="18" customHeight="1">
      <c r="A79" s="11" t="s">
        <v>80</v>
      </c>
      <c r="B79" s="12">
        <v>57926</v>
      </c>
      <c r="C79" s="12"/>
      <c r="D79" s="12">
        <v>20560</v>
      </c>
      <c r="E79" s="12">
        <f t="shared" si="172"/>
        <v>78486</v>
      </c>
      <c r="F79" s="12"/>
      <c r="G79" s="12"/>
      <c r="H79" s="12"/>
      <c r="I79" s="12"/>
      <c r="J79" s="12">
        <f t="shared" si="210"/>
        <v>57926</v>
      </c>
      <c r="K79" s="12"/>
      <c r="L79" s="12">
        <f t="shared" si="212"/>
        <v>20560</v>
      </c>
      <c r="M79" s="12"/>
      <c r="N79" s="12">
        <f t="shared" si="175"/>
        <v>78486</v>
      </c>
      <c r="O79" s="12">
        <v>44347</v>
      </c>
      <c r="P79" s="12"/>
      <c r="Q79" s="12">
        <v>15268</v>
      </c>
      <c r="R79" s="12">
        <f t="shared" si="171"/>
        <v>59615</v>
      </c>
      <c r="S79" s="12">
        <f t="shared" si="176"/>
        <v>13579</v>
      </c>
      <c r="T79" s="12"/>
      <c r="U79" s="12">
        <f t="shared" si="177"/>
        <v>5292</v>
      </c>
      <c r="V79" s="12"/>
      <c r="W79" s="12">
        <f t="shared" si="178"/>
        <v>18871</v>
      </c>
    </row>
    <row r="80" spans="1:23" ht="18" customHeight="1">
      <c r="A80" s="11" t="s">
        <v>81</v>
      </c>
      <c r="B80" s="12">
        <f>B81+B82</f>
        <v>17068</v>
      </c>
      <c r="C80" s="12"/>
      <c r="D80" s="12">
        <f t="shared" ref="D80" si="213">D81+D82</f>
        <v>8463</v>
      </c>
      <c r="E80" s="12">
        <f t="shared" ref="E80" si="214">E81+E82</f>
        <v>25531</v>
      </c>
      <c r="F80" s="12"/>
      <c r="G80" s="12"/>
      <c r="H80" s="12"/>
      <c r="I80" s="12"/>
      <c r="J80" s="12">
        <f t="shared" ref="J80" si="215">J81+J82</f>
        <v>17068</v>
      </c>
      <c r="K80" s="12"/>
      <c r="L80" s="12">
        <f t="shared" ref="L80" si="216">L81+L82</f>
        <v>8463</v>
      </c>
      <c r="M80" s="12">
        <f t="shared" ref="M80" si="217">M81+M82</f>
        <v>200</v>
      </c>
      <c r="N80" s="12">
        <f t="shared" ref="N80" si="218">N81+N82</f>
        <v>25731</v>
      </c>
      <c r="O80" s="12">
        <f t="shared" ref="O80" si="219">O81+O82</f>
        <v>13549</v>
      </c>
      <c r="P80" s="12"/>
      <c r="Q80" s="12">
        <f t="shared" ref="Q80" si="220">Q81+Q82</f>
        <v>6186</v>
      </c>
      <c r="R80" s="12">
        <f t="shared" si="171"/>
        <v>19735</v>
      </c>
      <c r="S80" s="12">
        <f t="shared" ref="S80" si="221">S81+S82</f>
        <v>3519</v>
      </c>
      <c r="T80" s="12"/>
      <c r="U80" s="12">
        <f t="shared" ref="U80" si="222">U81+U82</f>
        <v>2277</v>
      </c>
      <c r="V80" s="12">
        <f t="shared" ref="V80" si="223">V81+V82</f>
        <v>200</v>
      </c>
      <c r="W80" s="12">
        <f t="shared" ref="W80" si="224">W81+W82</f>
        <v>5996</v>
      </c>
    </row>
    <row r="81" spans="1:23" ht="18" customHeight="1">
      <c r="A81" s="24" t="s">
        <v>82</v>
      </c>
      <c r="B81" s="12">
        <v>2337</v>
      </c>
      <c r="C81" s="12"/>
      <c r="D81" s="12">
        <v>1675</v>
      </c>
      <c r="E81" s="12">
        <f t="shared" si="172"/>
        <v>4012</v>
      </c>
      <c r="F81" s="12"/>
      <c r="G81" s="12"/>
      <c r="H81" s="12"/>
      <c r="I81" s="12"/>
      <c r="J81" s="12">
        <f>B81+F81</f>
        <v>2337</v>
      </c>
      <c r="K81" s="12"/>
      <c r="L81" s="12">
        <f t="shared" ref="L81:L82" si="225">D81+H81</f>
        <v>1675</v>
      </c>
      <c r="M81" s="12">
        <v>100</v>
      </c>
      <c r="N81" s="12">
        <f t="shared" si="175"/>
        <v>4112</v>
      </c>
      <c r="O81" s="12">
        <v>2365</v>
      </c>
      <c r="P81" s="12"/>
      <c r="Q81" s="12">
        <v>1220</v>
      </c>
      <c r="R81" s="12">
        <f t="shared" si="171"/>
        <v>3585</v>
      </c>
      <c r="S81" s="12">
        <f t="shared" si="176"/>
        <v>-28</v>
      </c>
      <c r="T81" s="12"/>
      <c r="U81" s="12">
        <f t="shared" si="177"/>
        <v>455</v>
      </c>
      <c r="V81" s="12">
        <v>100</v>
      </c>
      <c r="W81" s="12">
        <f t="shared" si="178"/>
        <v>527</v>
      </c>
    </row>
    <row r="82" spans="1:23" ht="18" customHeight="1">
      <c r="A82" s="24" t="s">
        <v>34</v>
      </c>
      <c r="B82" s="12">
        <v>14731</v>
      </c>
      <c r="C82" s="12"/>
      <c r="D82" s="12">
        <v>6788</v>
      </c>
      <c r="E82" s="12">
        <f t="shared" si="172"/>
        <v>21519</v>
      </c>
      <c r="F82" s="12"/>
      <c r="G82" s="12"/>
      <c r="H82" s="12"/>
      <c r="I82" s="12"/>
      <c r="J82" s="12">
        <f>B82+F82</f>
        <v>14731</v>
      </c>
      <c r="K82" s="12"/>
      <c r="L82" s="12">
        <f t="shared" si="225"/>
        <v>6788</v>
      </c>
      <c r="M82" s="12">
        <v>100</v>
      </c>
      <c r="N82" s="12">
        <f t="shared" si="175"/>
        <v>21619</v>
      </c>
      <c r="O82" s="12">
        <v>11184</v>
      </c>
      <c r="P82" s="12"/>
      <c r="Q82" s="12">
        <v>4966</v>
      </c>
      <c r="R82" s="12">
        <f t="shared" si="171"/>
        <v>16150</v>
      </c>
      <c r="S82" s="12">
        <f t="shared" si="176"/>
        <v>3547</v>
      </c>
      <c r="T82" s="12"/>
      <c r="U82" s="12">
        <f t="shared" si="177"/>
        <v>1822</v>
      </c>
      <c r="V82" s="12">
        <v>100</v>
      </c>
      <c r="W82" s="12">
        <f t="shared" si="178"/>
        <v>5469</v>
      </c>
    </row>
    <row r="83" spans="1:23" ht="18" customHeight="1">
      <c r="A83" s="11" t="s">
        <v>83</v>
      </c>
      <c r="B83" s="12">
        <f>B84+B85</f>
        <v>4472</v>
      </c>
      <c r="C83" s="12"/>
      <c r="D83" s="12">
        <f t="shared" ref="D83" si="226">D84+D85</f>
        <v>3324</v>
      </c>
      <c r="E83" s="12">
        <f t="shared" ref="E83" si="227">E84+E85</f>
        <v>7796</v>
      </c>
      <c r="F83" s="12"/>
      <c r="G83" s="12"/>
      <c r="H83" s="12"/>
      <c r="I83" s="12"/>
      <c r="J83" s="12">
        <f t="shared" ref="J83" si="228">J84+J85</f>
        <v>4472</v>
      </c>
      <c r="K83" s="12"/>
      <c r="L83" s="12">
        <f t="shared" ref="L83" si="229">L84+L85</f>
        <v>3324</v>
      </c>
      <c r="M83" s="12"/>
      <c r="N83" s="12">
        <f t="shared" ref="N83" si="230">N84+N85</f>
        <v>7796</v>
      </c>
      <c r="O83" s="12">
        <f t="shared" ref="O83" si="231">O84+O85</f>
        <v>4026</v>
      </c>
      <c r="P83" s="12"/>
      <c r="Q83" s="12">
        <f t="shared" ref="Q83" si="232">Q84+Q85</f>
        <v>2484</v>
      </c>
      <c r="R83" s="12">
        <f t="shared" si="171"/>
        <v>6510</v>
      </c>
      <c r="S83" s="12">
        <f t="shared" ref="S83" si="233">S84+S85</f>
        <v>446</v>
      </c>
      <c r="T83" s="12"/>
      <c r="U83" s="12">
        <f t="shared" ref="U83" si="234">U84+U85</f>
        <v>840</v>
      </c>
      <c r="V83" s="12"/>
      <c r="W83" s="12">
        <f t="shared" ref="W83" si="235">W84+W85</f>
        <v>1286</v>
      </c>
    </row>
    <row r="84" spans="1:23" ht="18" customHeight="1">
      <c r="A84" s="24" t="s">
        <v>84</v>
      </c>
      <c r="B84" s="12"/>
      <c r="C84" s="12"/>
      <c r="D84" s="12">
        <v>206</v>
      </c>
      <c r="E84" s="12">
        <f t="shared" si="172"/>
        <v>206</v>
      </c>
      <c r="F84" s="12"/>
      <c r="G84" s="12"/>
      <c r="H84" s="12"/>
      <c r="I84" s="12"/>
      <c r="J84" s="12">
        <f>B84+F84</f>
        <v>0</v>
      </c>
      <c r="K84" s="12"/>
      <c r="L84" s="12">
        <f t="shared" ref="L84:L85" si="236">D84+H84</f>
        <v>206</v>
      </c>
      <c r="M84" s="12"/>
      <c r="N84" s="12">
        <f t="shared" si="175"/>
        <v>206</v>
      </c>
      <c r="O84" s="12"/>
      <c r="P84" s="12"/>
      <c r="Q84" s="12">
        <v>138</v>
      </c>
      <c r="R84" s="12">
        <f t="shared" si="171"/>
        <v>138</v>
      </c>
      <c r="S84" s="12">
        <f t="shared" si="176"/>
        <v>0</v>
      </c>
      <c r="T84" s="12"/>
      <c r="U84" s="12">
        <f t="shared" si="177"/>
        <v>68</v>
      </c>
      <c r="V84" s="12"/>
      <c r="W84" s="12">
        <f t="shared" si="178"/>
        <v>68</v>
      </c>
    </row>
    <row r="85" spans="1:23" ht="18" customHeight="1">
      <c r="A85" s="24" t="s">
        <v>34</v>
      </c>
      <c r="B85" s="12">
        <v>4472</v>
      </c>
      <c r="C85" s="12"/>
      <c r="D85" s="12">
        <v>3118</v>
      </c>
      <c r="E85" s="12">
        <f t="shared" si="172"/>
        <v>7590</v>
      </c>
      <c r="F85" s="12"/>
      <c r="G85" s="12"/>
      <c r="H85" s="12"/>
      <c r="I85" s="12"/>
      <c r="J85" s="12">
        <f>B85+F85</f>
        <v>4472</v>
      </c>
      <c r="K85" s="12"/>
      <c r="L85" s="12">
        <f t="shared" si="236"/>
        <v>3118</v>
      </c>
      <c r="M85" s="12"/>
      <c r="N85" s="12">
        <f t="shared" si="175"/>
        <v>7590</v>
      </c>
      <c r="O85" s="12">
        <v>4026</v>
      </c>
      <c r="P85" s="12"/>
      <c r="Q85" s="12">
        <v>2346</v>
      </c>
      <c r="R85" s="12">
        <f t="shared" si="171"/>
        <v>6372</v>
      </c>
      <c r="S85" s="12">
        <f t="shared" si="176"/>
        <v>446</v>
      </c>
      <c r="T85" s="12"/>
      <c r="U85" s="12">
        <f t="shared" si="177"/>
        <v>772</v>
      </c>
      <c r="V85" s="12"/>
      <c r="W85" s="12">
        <f t="shared" si="178"/>
        <v>1218</v>
      </c>
    </row>
    <row r="86" spans="1:23" ht="19.5" customHeight="1">
      <c r="A86" s="25" t="s">
        <v>99</v>
      </c>
    </row>
  </sheetData>
  <mergeCells count="29">
    <mergeCell ref="A4:A8"/>
    <mergeCell ref="A2:W2"/>
    <mergeCell ref="B4:E4"/>
    <mergeCell ref="F4:I4"/>
    <mergeCell ref="J4:N4"/>
    <mergeCell ref="O4:R4"/>
    <mergeCell ref="S4:W4"/>
    <mergeCell ref="B5:B7"/>
    <mergeCell ref="C5:C7"/>
    <mergeCell ref="D5:D7"/>
    <mergeCell ref="P5:P7"/>
    <mergeCell ref="E5:E7"/>
    <mergeCell ref="F5:F7"/>
    <mergeCell ref="G5:G7"/>
    <mergeCell ref="H5:H7"/>
    <mergeCell ref="I5:I7"/>
    <mergeCell ref="J5:J7"/>
    <mergeCell ref="K5:K7"/>
    <mergeCell ref="L5:L7"/>
    <mergeCell ref="M5:M7"/>
    <mergeCell ref="N5:N7"/>
    <mergeCell ref="O5:O7"/>
    <mergeCell ref="W5:W7"/>
    <mergeCell ref="Q5:Q7"/>
    <mergeCell ref="R5:R7"/>
    <mergeCell ref="S5:S7"/>
    <mergeCell ref="T5:T7"/>
    <mergeCell ref="U5:U7"/>
    <mergeCell ref="V5:V7"/>
  </mergeCells>
  <phoneticPr fontId="18" type="noConversion"/>
  <printOptions horizontalCentered="1"/>
  <pageMargins left="0.51181102362204722" right="0.51181102362204722" top="0.55118110236220474" bottom="0.55118110236220474" header="0.31496062992125984" footer="0.31496062992125984"/>
  <pageSetup paperSize="9" scale="55" fitToHeight="2"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资金分配表</vt:lpstr>
      <vt:lpstr>资金分配表!Print_Titles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dc:creator>
  <cp:lastModifiedBy>陈科延</cp:lastModifiedBy>
  <cp:lastPrinted>2019-04-14T14:06:00Z</cp:lastPrinted>
  <dcterms:created xsi:type="dcterms:W3CDTF">2019-03-11T08:51:00Z</dcterms:created>
  <dcterms:modified xsi:type="dcterms:W3CDTF">2019-04-24T00:29:28Z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