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210" windowHeight="6840"/>
  </bookViews>
  <sheets>
    <sheet name="调整后" sheetId="1" r:id="rId1"/>
  </sheets>
  <calcPr calcId="124519"/>
</workbook>
</file>

<file path=xl/calcChain.xml><?xml version="1.0" encoding="utf-8"?>
<calcChain xmlns="http://schemas.openxmlformats.org/spreadsheetml/2006/main">
  <c r="T8" i="1"/>
  <c r="U8"/>
  <c r="V8"/>
  <c r="O8"/>
  <c r="P8"/>
  <c r="Q8"/>
  <c r="R8"/>
  <c r="J9"/>
  <c r="L9"/>
  <c r="N9"/>
  <c r="T9"/>
  <c r="V9"/>
  <c r="J10"/>
  <c r="L10"/>
  <c r="T10" s="1"/>
  <c r="N10"/>
  <c r="V10" s="1"/>
  <c r="S10"/>
  <c r="J11"/>
  <c r="S11" s="1"/>
  <c r="L11"/>
  <c r="N11"/>
  <c r="V11" s="1"/>
  <c r="T11"/>
  <c r="J12"/>
  <c r="L12"/>
  <c r="T12" s="1"/>
  <c r="N12"/>
  <c r="V12" s="1"/>
  <c r="S12"/>
  <c r="J13"/>
  <c r="L13"/>
  <c r="M13"/>
  <c r="N13"/>
  <c r="S13"/>
  <c r="T13"/>
  <c r="U13"/>
  <c r="V13"/>
  <c r="J14"/>
  <c r="S14" s="1"/>
  <c r="L14"/>
  <c r="T14" s="1"/>
  <c r="N14"/>
  <c r="V14" s="1"/>
  <c r="J15"/>
  <c r="S15" s="1"/>
  <c r="L15"/>
  <c r="T15" s="1"/>
  <c r="N15"/>
  <c r="V15"/>
  <c r="J16"/>
  <c r="S16" s="1"/>
  <c r="L16"/>
  <c r="N16"/>
  <c r="T16"/>
  <c r="V16"/>
  <c r="J17"/>
  <c r="L17"/>
  <c r="T17" s="1"/>
  <c r="N17"/>
  <c r="V17" s="1"/>
  <c r="S17"/>
  <c r="J18"/>
  <c r="S18" s="1"/>
  <c r="L18"/>
  <c r="N18"/>
  <c r="T18"/>
  <c r="V18"/>
  <c r="J19"/>
  <c r="S19" s="1"/>
  <c r="L19"/>
  <c r="N19"/>
  <c r="V19" s="1"/>
  <c r="T19"/>
  <c r="J20"/>
  <c r="S20" s="1"/>
  <c r="L20"/>
  <c r="T20" s="1"/>
  <c r="N20"/>
  <c r="V20"/>
  <c r="J21"/>
  <c r="S21" s="1"/>
  <c r="L21"/>
  <c r="N21"/>
  <c r="V21" s="1"/>
  <c r="T21"/>
  <c r="J22"/>
  <c r="S22" s="1"/>
  <c r="L22"/>
  <c r="N22"/>
  <c r="T22"/>
  <c r="V22"/>
  <c r="J23"/>
  <c r="S23" s="1"/>
  <c r="L23"/>
  <c r="T23" s="1"/>
  <c r="N23"/>
  <c r="V23" s="1"/>
  <c r="J24"/>
  <c r="L24"/>
  <c r="T24" s="1"/>
  <c r="N24"/>
  <c r="S24"/>
  <c r="V24"/>
  <c r="J25"/>
  <c r="S25" s="1"/>
  <c r="L25"/>
  <c r="N25"/>
  <c r="T25"/>
  <c r="V25"/>
  <c r="J26"/>
  <c r="S26" s="1"/>
  <c r="L26"/>
  <c r="T26" s="1"/>
  <c r="N26"/>
  <c r="V26" s="1"/>
  <c r="J27"/>
  <c r="L27"/>
  <c r="T27" s="1"/>
  <c r="N27"/>
  <c r="S27"/>
  <c r="V27"/>
  <c r="J28"/>
  <c r="S28" s="1"/>
  <c r="L28"/>
  <c r="T28" s="1"/>
  <c r="N28"/>
  <c r="V28" s="1"/>
  <c r="J29"/>
  <c r="S29" s="1"/>
  <c r="L29"/>
  <c r="N29"/>
  <c r="V29" s="1"/>
  <c r="T29"/>
  <c r="J30"/>
  <c r="S30" s="1"/>
  <c r="L30"/>
  <c r="N30"/>
  <c r="V30" s="1"/>
  <c r="T30"/>
  <c r="J31"/>
  <c r="S31" s="1"/>
  <c r="L31"/>
  <c r="N31"/>
  <c r="V31" s="1"/>
  <c r="T31"/>
  <c r="J32"/>
  <c r="S32" s="1"/>
  <c r="N32"/>
  <c r="V32" s="1"/>
  <c r="J33"/>
  <c r="S33" s="1"/>
  <c r="L33"/>
  <c r="T33" s="1"/>
  <c r="N33"/>
  <c r="V33"/>
  <c r="J34"/>
  <c r="L34"/>
  <c r="M34"/>
  <c r="N34"/>
  <c r="V34" s="1"/>
  <c r="S34"/>
  <c r="T34"/>
  <c r="U34"/>
  <c r="J35"/>
  <c r="L35"/>
  <c r="T35" s="1"/>
  <c r="N35"/>
  <c r="V35" s="1"/>
  <c r="S35"/>
  <c r="J36"/>
  <c r="L36"/>
  <c r="M36"/>
  <c r="N36"/>
  <c r="S36"/>
  <c r="T36"/>
  <c r="U36"/>
  <c r="V36"/>
  <c r="J37"/>
  <c r="S37" s="1"/>
  <c r="L37"/>
  <c r="N37"/>
  <c r="T37"/>
  <c r="V37"/>
  <c r="J38"/>
  <c r="L38"/>
  <c r="M38"/>
  <c r="N38"/>
  <c r="S38"/>
  <c r="T38"/>
  <c r="U38"/>
  <c r="V38"/>
  <c r="J39"/>
  <c r="L39"/>
  <c r="T39" s="1"/>
  <c r="N39"/>
  <c r="V39" s="1"/>
  <c r="S39"/>
  <c r="J40"/>
  <c r="S40" s="1"/>
  <c r="L40"/>
  <c r="N40"/>
  <c r="T40"/>
  <c r="V40"/>
  <c r="J41"/>
  <c r="L41"/>
  <c r="M41"/>
  <c r="N41"/>
  <c r="S41"/>
  <c r="T41"/>
  <c r="U41"/>
  <c r="V41"/>
  <c r="J42"/>
  <c r="L42"/>
  <c r="M42"/>
  <c r="N42"/>
  <c r="S42"/>
  <c r="T42"/>
  <c r="U42"/>
  <c r="V42"/>
  <c r="J43"/>
  <c r="L43"/>
  <c r="M43"/>
  <c r="N43"/>
  <c r="S43"/>
  <c r="T43"/>
  <c r="U43"/>
  <c r="V43"/>
  <c r="J44"/>
  <c r="L44"/>
  <c r="M44"/>
  <c r="N44"/>
  <c r="S44"/>
  <c r="T44"/>
  <c r="U44"/>
  <c r="V44"/>
  <c r="J8" l="1"/>
  <c r="M8"/>
  <c r="N8"/>
  <c r="L8"/>
  <c r="S9"/>
  <c r="S8" s="1"/>
</calcChain>
</file>

<file path=xl/sharedStrings.xml><?xml version="1.0" encoding="utf-8"?>
<sst xmlns="http://schemas.openxmlformats.org/spreadsheetml/2006/main" count="67" uniqueCount="53">
  <si>
    <t>新疆</t>
  </si>
  <si>
    <t>宁夏</t>
  </si>
  <si>
    <t>青海</t>
  </si>
  <si>
    <t>甘肃</t>
  </si>
  <si>
    <t>陕西</t>
  </si>
  <si>
    <t>西藏</t>
  </si>
  <si>
    <t>云南</t>
  </si>
  <si>
    <t>贵州</t>
  </si>
  <si>
    <t>四川</t>
  </si>
  <si>
    <t>重庆</t>
  </si>
  <si>
    <t>海南</t>
  </si>
  <si>
    <t>广西</t>
  </si>
  <si>
    <t>其中：深圳</t>
  </si>
  <si>
    <t>广东</t>
  </si>
  <si>
    <t>湖南</t>
  </si>
  <si>
    <t>湖北</t>
  </si>
  <si>
    <t>河南</t>
  </si>
  <si>
    <t>其中：青岛</t>
  </si>
  <si>
    <t>山东</t>
  </si>
  <si>
    <t>江西</t>
  </si>
  <si>
    <t>其中：厦门</t>
  </si>
  <si>
    <t>福建</t>
  </si>
  <si>
    <t>安徽</t>
  </si>
  <si>
    <t>其中：宁波</t>
  </si>
  <si>
    <t>浙江</t>
  </si>
  <si>
    <t>江苏</t>
  </si>
  <si>
    <t>上海</t>
  </si>
  <si>
    <t>黑龙江</t>
  </si>
  <si>
    <t>吉林</t>
  </si>
  <si>
    <t>其中：大连</t>
  </si>
  <si>
    <t>辽宁</t>
  </si>
  <si>
    <t>内蒙古</t>
  </si>
  <si>
    <t>山西</t>
  </si>
  <si>
    <t>河北</t>
  </si>
  <si>
    <t>天津</t>
  </si>
  <si>
    <t>北京</t>
  </si>
  <si>
    <t>合计</t>
  </si>
  <si>
    <t>其中：绩效奖励补助资金</t>
    <phoneticPr fontId="1" type="noConversion"/>
  </si>
  <si>
    <t>计划生育家庭特别扶助制度补助资金</t>
  </si>
  <si>
    <t>西部地区计划生育“少生快富”工程补助资金</t>
  </si>
  <si>
    <t>农村部分计划生育家庭奖励扶助制度补助资金</t>
    <phoneticPr fontId="8" type="noConversion"/>
  </si>
  <si>
    <t>合计</t>
    <phoneticPr fontId="8" type="noConversion"/>
  </si>
  <si>
    <t>计划生育家庭特别扶助制度补助资金</t>
    <phoneticPr fontId="8" type="noConversion"/>
  </si>
  <si>
    <t>农村部分计划生育家庭奖励扶助制度补助资金</t>
  </si>
  <si>
    <t>本次下达</t>
    <phoneticPr fontId="8" type="noConversion"/>
  </si>
  <si>
    <t>2017年提前下达金额</t>
    <phoneticPr fontId="8" type="noConversion"/>
  </si>
  <si>
    <r>
      <t>2018年核定</t>
    </r>
    <r>
      <rPr>
        <sz val="11"/>
        <rFont val="黑体"/>
        <family val="3"/>
        <charset val="134"/>
      </rPr>
      <t>金额</t>
    </r>
    <phoneticPr fontId="8" type="noConversion"/>
  </si>
  <si>
    <t>2017年据实结算调整资金</t>
    <phoneticPr fontId="8" type="noConversion"/>
  </si>
  <si>
    <t>省份</t>
  </si>
  <si>
    <t>单位：万元</t>
  </si>
  <si>
    <t>2018年项目应补助资金</t>
    <phoneticPr fontId="8" type="noConversion"/>
  </si>
  <si>
    <r>
      <rPr>
        <sz val="14"/>
        <color indexed="8"/>
        <rFont val="宋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8" type="noConversion"/>
  </si>
  <si>
    <r>
      <t>2018</t>
    </r>
    <r>
      <rPr>
        <b/>
        <sz val="18"/>
        <color indexed="8"/>
        <rFont val="宋体"/>
        <family val="3"/>
        <charset val="134"/>
      </rPr>
      <t>年计划生育转移支付资金分配表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</si>
</sst>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6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0" fillId="0" borderId="8" xfId="0" applyFont="1" applyFill="1" applyBorder="1" applyAlignment="1"/>
    <xf numFmtId="0" fontId="15" fillId="0" borderId="1" xfId="0" applyFont="1" applyFill="1" applyBorder="1" applyAlignment="1">
      <alignment horizontal="right" vertical="center"/>
    </xf>
    <xf numFmtId="1" fontId="16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zoomScale="70" zoomScaleNormal="70" workbookViewId="0">
      <selection activeCell="Y9" sqref="Y9"/>
    </sheetView>
  </sheetViews>
  <sheetFormatPr defaultColWidth="9" defaultRowHeight="13.5"/>
  <cols>
    <col min="1" max="1" width="13.75" style="8" bestFit="1" customWidth="1"/>
    <col min="2" max="2" width="11" style="8" customWidth="1"/>
    <col min="3" max="3" width="12.125" style="8" customWidth="1"/>
    <col min="4" max="4" width="12.375" style="8" customWidth="1"/>
    <col min="5" max="5" width="9.25" style="9" customWidth="1"/>
    <col min="6" max="6" width="13.375" style="9" customWidth="1"/>
    <col min="7" max="7" width="12.375" style="8" customWidth="1"/>
    <col min="8" max="8" width="14.25" style="8" customWidth="1"/>
    <col min="9" max="9" width="8.75" style="8" customWidth="1"/>
    <col min="10" max="10" width="11.125" style="8" customWidth="1"/>
    <col min="11" max="11" width="8.875" style="8" customWidth="1"/>
    <col min="12" max="12" width="11.875" style="8" customWidth="1"/>
    <col min="13" max="13" width="12" style="8" customWidth="1"/>
    <col min="14" max="14" width="9.875" style="8" customWidth="1"/>
    <col min="15" max="15" width="12.625" style="8" bestFit="1" customWidth="1"/>
    <col min="16" max="17" width="12.125" style="8" customWidth="1"/>
    <col min="18" max="19" width="10.875" style="8" customWidth="1"/>
    <col min="20" max="20" width="11.875" style="8" customWidth="1"/>
    <col min="21" max="21" width="12.125" style="8" customWidth="1"/>
    <col min="22" max="22" width="12.625" style="8" customWidth="1"/>
    <col min="23" max="16384" width="9" style="8"/>
  </cols>
  <sheetData>
    <row r="1" spans="1:22" ht="18.75">
      <c r="A1" s="17" t="s">
        <v>51</v>
      </c>
    </row>
    <row r="2" spans="1:22" ht="30.75" customHeight="1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5" customFormat="1" ht="21" customHeight="1">
      <c r="A3" s="10"/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8" t="s">
        <v>49</v>
      </c>
    </row>
    <row r="4" spans="1:22" s="6" customFormat="1" ht="15" customHeight="1">
      <c r="A4" s="25" t="s">
        <v>48</v>
      </c>
      <c r="B4" s="26" t="s">
        <v>50</v>
      </c>
      <c r="C4" s="26"/>
      <c r="D4" s="26"/>
      <c r="E4" s="26"/>
      <c r="F4" s="26" t="s">
        <v>47</v>
      </c>
      <c r="G4" s="26"/>
      <c r="H4" s="26"/>
      <c r="I4" s="26"/>
      <c r="J4" s="26" t="s">
        <v>46</v>
      </c>
      <c r="K4" s="27"/>
      <c r="L4" s="26"/>
      <c r="M4" s="26"/>
      <c r="N4" s="26"/>
      <c r="O4" s="28" t="s">
        <v>45</v>
      </c>
      <c r="P4" s="28"/>
      <c r="Q4" s="28"/>
      <c r="R4" s="28"/>
      <c r="S4" s="28" t="s">
        <v>44</v>
      </c>
      <c r="T4" s="28"/>
      <c r="U4" s="28"/>
      <c r="V4" s="28"/>
    </row>
    <row r="5" spans="1:22" s="6" customFormat="1" ht="30.6" customHeight="1">
      <c r="A5" s="25"/>
      <c r="B5" s="29" t="s">
        <v>36</v>
      </c>
      <c r="C5" s="19" t="s">
        <v>43</v>
      </c>
      <c r="D5" s="19" t="s">
        <v>39</v>
      </c>
      <c r="E5" s="32" t="s">
        <v>42</v>
      </c>
      <c r="F5" s="19" t="s">
        <v>41</v>
      </c>
      <c r="G5" s="19" t="s">
        <v>40</v>
      </c>
      <c r="H5" s="19" t="s">
        <v>39</v>
      </c>
      <c r="I5" s="19" t="s">
        <v>38</v>
      </c>
      <c r="J5" s="22" t="s">
        <v>36</v>
      </c>
      <c r="K5" s="3"/>
      <c r="L5" s="24" t="s">
        <v>40</v>
      </c>
      <c r="M5" s="19" t="s">
        <v>39</v>
      </c>
      <c r="N5" s="19" t="s">
        <v>38</v>
      </c>
      <c r="O5" s="23" t="s">
        <v>36</v>
      </c>
      <c r="P5" s="23" t="s">
        <v>40</v>
      </c>
      <c r="Q5" s="23" t="s">
        <v>39</v>
      </c>
      <c r="R5" s="23" t="s">
        <v>38</v>
      </c>
      <c r="S5" s="23" t="s">
        <v>36</v>
      </c>
      <c r="T5" s="23" t="s">
        <v>40</v>
      </c>
      <c r="U5" s="23" t="s">
        <v>39</v>
      </c>
      <c r="V5" s="23" t="s">
        <v>38</v>
      </c>
    </row>
    <row r="6" spans="1:22" s="6" customFormat="1" ht="34.5" customHeight="1">
      <c r="A6" s="25"/>
      <c r="B6" s="30"/>
      <c r="C6" s="20"/>
      <c r="D6" s="20"/>
      <c r="E6" s="33"/>
      <c r="F6" s="20"/>
      <c r="G6" s="20"/>
      <c r="H6" s="20"/>
      <c r="I6" s="20"/>
      <c r="J6" s="20"/>
      <c r="K6" s="21" t="s">
        <v>37</v>
      </c>
      <c r="L6" s="20"/>
      <c r="M6" s="20"/>
      <c r="N6" s="20"/>
      <c r="O6" s="23"/>
      <c r="P6" s="23"/>
      <c r="Q6" s="23"/>
      <c r="R6" s="23"/>
      <c r="S6" s="23"/>
      <c r="T6" s="23"/>
      <c r="U6" s="23"/>
      <c r="V6" s="23"/>
    </row>
    <row r="7" spans="1:22" s="6" customFormat="1" ht="33" customHeight="1">
      <c r="A7" s="25"/>
      <c r="B7" s="31"/>
      <c r="C7" s="21"/>
      <c r="D7" s="21"/>
      <c r="E7" s="34"/>
      <c r="F7" s="21"/>
      <c r="G7" s="21"/>
      <c r="H7" s="21"/>
      <c r="I7" s="21"/>
      <c r="J7" s="21"/>
      <c r="K7" s="23"/>
      <c r="L7" s="21"/>
      <c r="M7" s="21"/>
      <c r="N7" s="21"/>
      <c r="O7" s="23"/>
      <c r="P7" s="23"/>
      <c r="Q7" s="23"/>
      <c r="R7" s="23"/>
      <c r="S7" s="23"/>
      <c r="T7" s="23"/>
      <c r="U7" s="23"/>
      <c r="V7" s="23"/>
    </row>
    <row r="8" spans="1:22" s="7" customFormat="1" ht="23.1" customHeight="1">
      <c r="A8" s="2" t="s">
        <v>36</v>
      </c>
      <c r="B8" s="12">
        <v>903383</v>
      </c>
      <c r="C8" s="12">
        <v>586635</v>
      </c>
      <c r="D8" s="12">
        <v>4462</v>
      </c>
      <c r="E8" s="12">
        <v>312286</v>
      </c>
      <c r="F8" s="12">
        <v>-12904</v>
      </c>
      <c r="G8" s="12">
        <v>-4286</v>
      </c>
      <c r="H8" s="12">
        <v>-165</v>
      </c>
      <c r="I8" s="12">
        <v>-8453</v>
      </c>
      <c r="J8" s="12">
        <f>SUM(J9:J44)-J15-J21-J24-J27-J32</f>
        <v>890479</v>
      </c>
      <c r="K8" s="12">
        <v>644</v>
      </c>
      <c r="L8" s="12">
        <f t="shared" ref="L8:S8" si="0">SUM(L9:L44)-L15-L21-L24-L27-L32</f>
        <v>582349</v>
      </c>
      <c r="M8" s="12">
        <f t="shared" si="0"/>
        <v>4297</v>
      </c>
      <c r="N8" s="12">
        <f t="shared" si="0"/>
        <v>303833</v>
      </c>
      <c r="O8" s="12">
        <f t="shared" si="0"/>
        <v>595173</v>
      </c>
      <c r="P8" s="12">
        <f t="shared" si="0"/>
        <v>422590</v>
      </c>
      <c r="Q8" s="12">
        <f t="shared" si="0"/>
        <v>2802</v>
      </c>
      <c r="R8" s="12">
        <f t="shared" si="0"/>
        <v>169781</v>
      </c>
      <c r="S8" s="12">
        <f t="shared" si="0"/>
        <v>295306</v>
      </c>
      <c r="T8" s="12">
        <f t="shared" ref="T8:V8" si="1">SUM(T9:T44)-T15-T21-T24-T27-T32</f>
        <v>159759</v>
      </c>
      <c r="U8" s="12">
        <f t="shared" si="1"/>
        <v>1495</v>
      </c>
      <c r="V8" s="12">
        <f t="shared" si="1"/>
        <v>134052</v>
      </c>
    </row>
    <row r="9" spans="1:22" ht="23.1" customHeight="1">
      <c r="A9" s="1" t="s">
        <v>35</v>
      </c>
      <c r="B9" s="13">
        <v>931</v>
      </c>
      <c r="C9" s="14">
        <v>254</v>
      </c>
      <c r="D9" s="15"/>
      <c r="E9" s="13">
        <v>677</v>
      </c>
      <c r="F9" s="15">
        <v>-81</v>
      </c>
      <c r="G9" s="15">
        <v>-48</v>
      </c>
      <c r="H9" s="13"/>
      <c r="I9" s="15">
        <v>-33</v>
      </c>
      <c r="J9" s="15">
        <f>B9+F9</f>
        <v>850</v>
      </c>
      <c r="K9" s="15"/>
      <c r="L9" s="16">
        <f t="shared" ref="L9:L31" si="2">C9+G9</f>
        <v>206</v>
      </c>
      <c r="M9" s="16"/>
      <c r="N9" s="16">
        <f t="shared" ref="N9:N44" si="3">E9+I9</f>
        <v>644</v>
      </c>
      <c r="O9" s="15">
        <v>364</v>
      </c>
      <c r="P9" s="15">
        <v>164</v>
      </c>
      <c r="Q9" s="15"/>
      <c r="R9" s="15">
        <v>200</v>
      </c>
      <c r="S9" s="16">
        <f t="shared" ref="S9:S44" si="4">J9-O9</f>
        <v>486</v>
      </c>
      <c r="T9" s="16">
        <f t="shared" ref="T9:T31" si="5">L9-P9</f>
        <v>42</v>
      </c>
      <c r="U9" s="16"/>
      <c r="V9" s="16">
        <f t="shared" ref="V9:V44" si="6">N9-R9</f>
        <v>444</v>
      </c>
    </row>
    <row r="10" spans="1:22" ht="23.1" customHeight="1">
      <c r="A10" s="1" t="s">
        <v>34</v>
      </c>
      <c r="B10" s="13">
        <v>1029</v>
      </c>
      <c r="C10" s="14">
        <v>368</v>
      </c>
      <c r="D10" s="15"/>
      <c r="E10" s="13">
        <v>661</v>
      </c>
      <c r="F10" s="15">
        <v>-22</v>
      </c>
      <c r="G10" s="15">
        <v>10</v>
      </c>
      <c r="H10" s="13"/>
      <c r="I10" s="15">
        <v>-32</v>
      </c>
      <c r="J10" s="15">
        <f>B10+F10</f>
        <v>1007</v>
      </c>
      <c r="K10" s="13"/>
      <c r="L10" s="16">
        <f t="shared" si="2"/>
        <v>378</v>
      </c>
      <c r="M10" s="16"/>
      <c r="N10" s="16">
        <f t="shared" si="3"/>
        <v>629</v>
      </c>
      <c r="O10" s="15">
        <v>383</v>
      </c>
      <c r="P10" s="15">
        <v>183</v>
      </c>
      <c r="Q10" s="15"/>
      <c r="R10" s="15">
        <v>200</v>
      </c>
      <c r="S10" s="16">
        <f t="shared" si="4"/>
        <v>624</v>
      </c>
      <c r="T10" s="16">
        <f t="shared" si="5"/>
        <v>195</v>
      </c>
      <c r="U10" s="16"/>
      <c r="V10" s="16">
        <f t="shared" si="6"/>
        <v>429</v>
      </c>
    </row>
    <row r="11" spans="1:22" ht="23.1" customHeight="1">
      <c r="A11" s="1" t="s">
        <v>33</v>
      </c>
      <c r="B11" s="13">
        <v>47520</v>
      </c>
      <c r="C11" s="14">
        <v>36294</v>
      </c>
      <c r="D11" s="15"/>
      <c r="E11" s="13">
        <v>11226</v>
      </c>
      <c r="F11" s="15">
        <v>-1125</v>
      </c>
      <c r="G11" s="15">
        <v>-706</v>
      </c>
      <c r="H11" s="13"/>
      <c r="I11" s="15">
        <v>-419</v>
      </c>
      <c r="J11" s="13">
        <f>B11+F11+146</f>
        <v>46541</v>
      </c>
      <c r="K11" s="15">
        <v>146</v>
      </c>
      <c r="L11" s="16">
        <f t="shared" si="2"/>
        <v>35588</v>
      </c>
      <c r="M11" s="16"/>
      <c r="N11" s="16">
        <f t="shared" si="3"/>
        <v>10807</v>
      </c>
      <c r="O11" s="15">
        <v>33214</v>
      </c>
      <c r="P11" s="15">
        <v>27011</v>
      </c>
      <c r="Q11" s="15"/>
      <c r="R11" s="15">
        <v>6203</v>
      </c>
      <c r="S11" s="16">
        <f t="shared" si="4"/>
        <v>13327</v>
      </c>
      <c r="T11" s="16">
        <f t="shared" si="5"/>
        <v>8577</v>
      </c>
      <c r="U11" s="16"/>
      <c r="V11" s="16">
        <f t="shared" si="6"/>
        <v>4604</v>
      </c>
    </row>
    <row r="12" spans="1:22" ht="23.1" customHeight="1">
      <c r="A12" s="1" t="s">
        <v>32</v>
      </c>
      <c r="B12" s="13">
        <v>9553</v>
      </c>
      <c r="C12" s="14">
        <v>7064</v>
      </c>
      <c r="D12" s="15"/>
      <c r="E12" s="13">
        <v>2489</v>
      </c>
      <c r="F12" s="15">
        <v>-448</v>
      </c>
      <c r="G12" s="15">
        <v>-333</v>
      </c>
      <c r="H12" s="13"/>
      <c r="I12" s="15">
        <v>-115</v>
      </c>
      <c r="J12" s="15">
        <f>B12+F12</f>
        <v>9105</v>
      </c>
      <c r="K12" s="15"/>
      <c r="L12" s="16">
        <f t="shared" si="2"/>
        <v>6731</v>
      </c>
      <c r="M12" s="16"/>
      <c r="N12" s="16">
        <f t="shared" si="3"/>
        <v>2374</v>
      </c>
      <c r="O12" s="15">
        <v>6918</v>
      </c>
      <c r="P12" s="15">
        <v>5496</v>
      </c>
      <c r="Q12" s="15"/>
      <c r="R12" s="15">
        <v>1422</v>
      </c>
      <c r="S12" s="16">
        <f t="shared" si="4"/>
        <v>2187</v>
      </c>
      <c r="T12" s="16">
        <f t="shared" si="5"/>
        <v>1235</v>
      </c>
      <c r="U12" s="16"/>
      <c r="V12" s="16">
        <f t="shared" si="6"/>
        <v>952</v>
      </c>
    </row>
    <row r="13" spans="1:22" ht="23.1" customHeight="1">
      <c r="A13" s="1" t="s">
        <v>31</v>
      </c>
      <c r="B13" s="13">
        <v>17711</v>
      </c>
      <c r="C13" s="14">
        <v>9182</v>
      </c>
      <c r="D13" s="15">
        <v>298</v>
      </c>
      <c r="E13" s="13">
        <v>8231</v>
      </c>
      <c r="F13" s="15">
        <v>-239</v>
      </c>
      <c r="G13" s="15">
        <v>-46</v>
      </c>
      <c r="H13" s="13"/>
      <c r="I13" s="15">
        <v>-193</v>
      </c>
      <c r="J13" s="15">
        <f>B13+F13</f>
        <v>17472</v>
      </c>
      <c r="K13" s="13"/>
      <c r="L13" s="16">
        <f t="shared" si="2"/>
        <v>9136</v>
      </c>
      <c r="M13" s="16">
        <f>D13+H13</f>
        <v>298</v>
      </c>
      <c r="N13" s="16">
        <f t="shared" si="3"/>
        <v>8038</v>
      </c>
      <c r="O13" s="15">
        <v>10929</v>
      </c>
      <c r="P13" s="15">
        <v>6223</v>
      </c>
      <c r="Q13" s="15">
        <v>253</v>
      </c>
      <c r="R13" s="15">
        <v>4453</v>
      </c>
      <c r="S13" s="16">
        <f t="shared" si="4"/>
        <v>6543</v>
      </c>
      <c r="T13" s="16">
        <f t="shared" si="5"/>
        <v>2913</v>
      </c>
      <c r="U13" s="16">
        <f>M13-Q13</f>
        <v>45</v>
      </c>
      <c r="V13" s="16">
        <f t="shared" si="6"/>
        <v>3585</v>
      </c>
    </row>
    <row r="14" spans="1:22" ht="23.1" customHeight="1">
      <c r="A14" s="1" t="s">
        <v>30</v>
      </c>
      <c r="B14" s="13">
        <v>54355</v>
      </c>
      <c r="C14" s="14">
        <v>33512</v>
      </c>
      <c r="D14" s="15"/>
      <c r="E14" s="13">
        <v>20843</v>
      </c>
      <c r="F14" s="15">
        <v>-1840</v>
      </c>
      <c r="G14" s="15">
        <v>-1378</v>
      </c>
      <c r="H14" s="13"/>
      <c r="I14" s="15">
        <v>-462</v>
      </c>
      <c r="J14" s="13">
        <f>B14+F14-117</f>
        <v>52398</v>
      </c>
      <c r="K14" s="15"/>
      <c r="L14" s="16">
        <f t="shared" si="2"/>
        <v>32134</v>
      </c>
      <c r="M14" s="16"/>
      <c r="N14" s="16">
        <f t="shared" si="3"/>
        <v>20381</v>
      </c>
      <c r="O14" s="15">
        <v>36228</v>
      </c>
      <c r="P14" s="15">
        <v>23842</v>
      </c>
      <c r="Q14" s="15"/>
      <c r="R14" s="15">
        <v>12386</v>
      </c>
      <c r="S14" s="16">
        <f t="shared" si="4"/>
        <v>16170</v>
      </c>
      <c r="T14" s="16">
        <f t="shared" si="5"/>
        <v>8292</v>
      </c>
      <c r="U14" s="16"/>
      <c r="V14" s="16">
        <f t="shared" si="6"/>
        <v>7995</v>
      </c>
    </row>
    <row r="15" spans="1:22" ht="23.1" customHeight="1">
      <c r="A15" s="1" t="s">
        <v>29</v>
      </c>
      <c r="B15" s="13">
        <v>9221</v>
      </c>
      <c r="C15" s="14">
        <v>5965</v>
      </c>
      <c r="D15" s="15"/>
      <c r="E15" s="13">
        <v>3256</v>
      </c>
      <c r="F15" s="15">
        <v>-221</v>
      </c>
      <c r="G15" s="15">
        <v>-123</v>
      </c>
      <c r="H15" s="13"/>
      <c r="I15" s="15">
        <v>-98</v>
      </c>
      <c r="J15" s="15">
        <f>B15+F15</f>
        <v>9000</v>
      </c>
      <c r="K15" s="13"/>
      <c r="L15" s="16">
        <f t="shared" si="2"/>
        <v>5842</v>
      </c>
      <c r="M15" s="16"/>
      <c r="N15" s="16">
        <f t="shared" si="3"/>
        <v>3158</v>
      </c>
      <c r="O15" s="15">
        <v>6331</v>
      </c>
      <c r="P15" s="15">
        <v>4342</v>
      </c>
      <c r="Q15" s="15"/>
      <c r="R15" s="15">
        <v>1989</v>
      </c>
      <c r="S15" s="16">
        <f t="shared" si="4"/>
        <v>2669</v>
      </c>
      <c r="T15" s="16">
        <f t="shared" si="5"/>
        <v>1500</v>
      </c>
      <c r="U15" s="16"/>
      <c r="V15" s="16">
        <f t="shared" si="6"/>
        <v>1169</v>
      </c>
    </row>
    <row r="16" spans="1:22" ht="23.1" customHeight="1">
      <c r="A16" s="1" t="s">
        <v>28</v>
      </c>
      <c r="B16" s="13">
        <v>36227</v>
      </c>
      <c r="C16" s="14">
        <v>19116</v>
      </c>
      <c r="D16" s="15"/>
      <c r="E16" s="13">
        <v>17111</v>
      </c>
      <c r="F16" s="15">
        <v>-625</v>
      </c>
      <c r="G16" s="15">
        <v>-56</v>
      </c>
      <c r="H16" s="13"/>
      <c r="I16" s="15">
        <v>-569</v>
      </c>
      <c r="J16" s="13">
        <f>B16+F16+104</f>
        <v>35706</v>
      </c>
      <c r="K16" s="13">
        <v>104</v>
      </c>
      <c r="L16" s="16">
        <f t="shared" si="2"/>
        <v>19060</v>
      </c>
      <c r="M16" s="16"/>
      <c r="N16" s="16">
        <f t="shared" si="3"/>
        <v>16542</v>
      </c>
      <c r="O16" s="15">
        <v>22314</v>
      </c>
      <c r="P16" s="15">
        <v>12822</v>
      </c>
      <c r="Q16" s="15"/>
      <c r="R16" s="15">
        <v>9492</v>
      </c>
      <c r="S16" s="16">
        <f t="shared" si="4"/>
        <v>13392</v>
      </c>
      <c r="T16" s="16">
        <f t="shared" si="5"/>
        <v>6238</v>
      </c>
      <c r="U16" s="16"/>
      <c r="V16" s="16">
        <f t="shared" si="6"/>
        <v>7050</v>
      </c>
    </row>
    <row r="17" spans="1:22" ht="23.1" customHeight="1">
      <c r="A17" s="1" t="s">
        <v>27</v>
      </c>
      <c r="B17" s="13">
        <v>31918</v>
      </c>
      <c r="C17" s="14">
        <v>11072</v>
      </c>
      <c r="D17" s="15"/>
      <c r="E17" s="13">
        <v>20846</v>
      </c>
      <c r="F17" s="15">
        <v>-1232</v>
      </c>
      <c r="G17" s="15">
        <v>-586</v>
      </c>
      <c r="H17" s="13"/>
      <c r="I17" s="15">
        <v>-646</v>
      </c>
      <c r="J17" s="13">
        <f>B17+F17-188</f>
        <v>30498</v>
      </c>
      <c r="K17" s="15"/>
      <c r="L17" s="16">
        <f t="shared" si="2"/>
        <v>10486</v>
      </c>
      <c r="M17" s="16"/>
      <c r="N17" s="16">
        <f t="shared" si="3"/>
        <v>20200</v>
      </c>
      <c r="O17" s="15">
        <v>18903</v>
      </c>
      <c r="P17" s="15">
        <v>7731</v>
      </c>
      <c r="Q17" s="15"/>
      <c r="R17" s="15">
        <v>11172</v>
      </c>
      <c r="S17" s="16">
        <f t="shared" si="4"/>
        <v>11595</v>
      </c>
      <c r="T17" s="16">
        <f t="shared" si="5"/>
        <v>2755</v>
      </c>
      <c r="U17" s="16"/>
      <c r="V17" s="16">
        <f t="shared" si="6"/>
        <v>9028</v>
      </c>
    </row>
    <row r="18" spans="1:22" ht="23.1" customHeight="1">
      <c r="A18" s="1" t="s">
        <v>26</v>
      </c>
      <c r="B18" s="13">
        <v>1311</v>
      </c>
      <c r="C18" s="14">
        <v>226</v>
      </c>
      <c r="D18" s="15"/>
      <c r="E18" s="13">
        <v>1085</v>
      </c>
      <c r="F18" s="15">
        <v>-148</v>
      </c>
      <c r="G18" s="15">
        <v>-124</v>
      </c>
      <c r="H18" s="13"/>
      <c r="I18" s="15">
        <v>-24</v>
      </c>
      <c r="J18" s="15">
        <f>B18+F18</f>
        <v>1163</v>
      </c>
      <c r="K18" s="15"/>
      <c r="L18" s="16">
        <f t="shared" si="2"/>
        <v>102</v>
      </c>
      <c r="M18" s="16"/>
      <c r="N18" s="16">
        <f t="shared" si="3"/>
        <v>1061</v>
      </c>
      <c r="O18" s="15">
        <v>379</v>
      </c>
      <c r="P18" s="15">
        <v>94</v>
      </c>
      <c r="Q18" s="15"/>
      <c r="R18" s="15">
        <v>285</v>
      </c>
      <c r="S18" s="16">
        <f t="shared" si="4"/>
        <v>784</v>
      </c>
      <c r="T18" s="16">
        <f t="shared" si="5"/>
        <v>8</v>
      </c>
      <c r="U18" s="16"/>
      <c r="V18" s="16">
        <f t="shared" si="6"/>
        <v>776</v>
      </c>
    </row>
    <row r="19" spans="1:22" ht="23.1" customHeight="1">
      <c r="A19" s="1" t="s">
        <v>25</v>
      </c>
      <c r="B19" s="13">
        <v>20471</v>
      </c>
      <c r="C19" s="14">
        <v>12533</v>
      </c>
      <c r="D19" s="15"/>
      <c r="E19" s="13">
        <v>7938</v>
      </c>
      <c r="F19" s="15">
        <v>795</v>
      </c>
      <c r="G19" s="15">
        <v>795</v>
      </c>
      <c r="H19" s="13"/>
      <c r="I19" s="15"/>
      <c r="J19" s="15">
        <f>B19+F19</f>
        <v>21266</v>
      </c>
      <c r="K19" s="15"/>
      <c r="L19" s="16">
        <f t="shared" si="2"/>
        <v>13328</v>
      </c>
      <c r="M19" s="16"/>
      <c r="N19" s="16">
        <f t="shared" si="3"/>
        <v>7938</v>
      </c>
      <c r="O19" s="15">
        <v>9473</v>
      </c>
      <c r="P19" s="15">
        <v>6474</v>
      </c>
      <c r="Q19" s="15"/>
      <c r="R19" s="15">
        <v>2999</v>
      </c>
      <c r="S19" s="16">
        <f t="shared" si="4"/>
        <v>11793</v>
      </c>
      <c r="T19" s="16">
        <f t="shared" si="5"/>
        <v>6854</v>
      </c>
      <c r="U19" s="16"/>
      <c r="V19" s="16">
        <f t="shared" si="6"/>
        <v>4939</v>
      </c>
    </row>
    <row r="20" spans="1:22" ht="23.1" customHeight="1">
      <c r="A20" s="1" t="s">
        <v>24</v>
      </c>
      <c r="B20" s="13">
        <v>2578</v>
      </c>
      <c r="C20" s="14">
        <v>969</v>
      </c>
      <c r="D20" s="15"/>
      <c r="E20" s="13">
        <v>1609</v>
      </c>
      <c r="F20" s="15">
        <v>-1101</v>
      </c>
      <c r="G20" s="15">
        <v>-1012</v>
      </c>
      <c r="H20" s="13"/>
      <c r="I20" s="15">
        <v>-89</v>
      </c>
      <c r="J20" s="15">
        <f>B20+F20</f>
        <v>1477</v>
      </c>
      <c r="K20" s="15"/>
      <c r="L20" s="16">
        <f t="shared" si="2"/>
        <v>-43</v>
      </c>
      <c r="M20" s="16"/>
      <c r="N20" s="16">
        <f t="shared" si="3"/>
        <v>1520</v>
      </c>
      <c r="O20" s="15">
        <v>2049</v>
      </c>
      <c r="P20" s="15">
        <v>1364</v>
      </c>
      <c r="Q20" s="15"/>
      <c r="R20" s="15">
        <v>685</v>
      </c>
      <c r="S20" s="16">
        <f t="shared" si="4"/>
        <v>-572</v>
      </c>
      <c r="T20" s="16">
        <f t="shared" si="5"/>
        <v>-1407</v>
      </c>
      <c r="U20" s="16"/>
      <c r="V20" s="16">
        <f t="shared" si="6"/>
        <v>835</v>
      </c>
    </row>
    <row r="21" spans="1:22" ht="23.1" customHeight="1">
      <c r="A21" s="1" t="s">
        <v>23</v>
      </c>
      <c r="B21" s="13">
        <v>408</v>
      </c>
      <c r="C21" s="14">
        <v>64</v>
      </c>
      <c r="D21" s="15"/>
      <c r="E21" s="13">
        <v>344</v>
      </c>
      <c r="F21" s="15">
        <v>-224</v>
      </c>
      <c r="G21" s="15">
        <v>-213</v>
      </c>
      <c r="H21" s="13"/>
      <c r="I21" s="15">
        <v>-11</v>
      </c>
      <c r="J21" s="15">
        <f>B21+F21</f>
        <v>184</v>
      </c>
      <c r="K21" s="13"/>
      <c r="L21" s="16">
        <f t="shared" si="2"/>
        <v>-149</v>
      </c>
      <c r="M21" s="16"/>
      <c r="N21" s="16">
        <f t="shared" si="3"/>
        <v>333</v>
      </c>
      <c r="O21" s="15">
        <v>372</v>
      </c>
      <c r="P21" s="15">
        <v>214</v>
      </c>
      <c r="Q21" s="15"/>
      <c r="R21" s="15">
        <v>158</v>
      </c>
      <c r="S21" s="16">
        <f t="shared" si="4"/>
        <v>-188</v>
      </c>
      <c r="T21" s="16">
        <f t="shared" si="5"/>
        <v>-363</v>
      </c>
      <c r="U21" s="16"/>
      <c r="V21" s="16">
        <f t="shared" si="6"/>
        <v>175</v>
      </c>
    </row>
    <row r="22" spans="1:22" ht="23.1" customHeight="1">
      <c r="A22" s="1" t="s">
        <v>22</v>
      </c>
      <c r="B22" s="13">
        <v>38096</v>
      </c>
      <c r="C22" s="14">
        <v>24409</v>
      </c>
      <c r="D22" s="15"/>
      <c r="E22" s="13">
        <v>13687</v>
      </c>
      <c r="F22" s="15">
        <v>-547</v>
      </c>
      <c r="G22" s="15">
        <v>-175</v>
      </c>
      <c r="H22" s="13"/>
      <c r="I22" s="15">
        <v>-372</v>
      </c>
      <c r="J22" s="13">
        <f>B22+F22-52</f>
        <v>37497</v>
      </c>
      <c r="K22" s="15"/>
      <c r="L22" s="16">
        <f t="shared" si="2"/>
        <v>24234</v>
      </c>
      <c r="M22" s="16"/>
      <c r="N22" s="16">
        <f t="shared" si="3"/>
        <v>13315</v>
      </c>
      <c r="O22" s="15">
        <v>25036</v>
      </c>
      <c r="P22" s="15">
        <v>17670</v>
      </c>
      <c r="Q22" s="15"/>
      <c r="R22" s="15">
        <v>7366</v>
      </c>
      <c r="S22" s="16">
        <f t="shared" si="4"/>
        <v>12461</v>
      </c>
      <c r="T22" s="16">
        <f t="shared" si="5"/>
        <v>6564</v>
      </c>
      <c r="U22" s="16"/>
      <c r="V22" s="16">
        <f t="shared" si="6"/>
        <v>5949</v>
      </c>
    </row>
    <row r="23" spans="1:22" ht="23.1" customHeight="1">
      <c r="A23" s="1" t="s">
        <v>21</v>
      </c>
      <c r="B23" s="13">
        <v>6939</v>
      </c>
      <c r="C23" s="14">
        <v>4570</v>
      </c>
      <c r="D23" s="15"/>
      <c r="E23" s="13">
        <v>2369</v>
      </c>
      <c r="F23" s="15">
        <v>-180</v>
      </c>
      <c r="G23" s="15">
        <v>-65</v>
      </c>
      <c r="H23" s="13"/>
      <c r="I23" s="15">
        <v>-115</v>
      </c>
      <c r="J23" s="15">
        <f>B23+F23</f>
        <v>6759</v>
      </c>
      <c r="K23" s="15"/>
      <c r="L23" s="16">
        <f t="shared" si="2"/>
        <v>4505</v>
      </c>
      <c r="M23" s="16"/>
      <c r="N23" s="16">
        <f t="shared" si="3"/>
        <v>2254</v>
      </c>
      <c r="O23" s="15">
        <v>4084</v>
      </c>
      <c r="P23" s="15">
        <v>2961</v>
      </c>
      <c r="Q23" s="15"/>
      <c r="R23" s="15">
        <v>1123</v>
      </c>
      <c r="S23" s="16">
        <f t="shared" si="4"/>
        <v>2675</v>
      </c>
      <c r="T23" s="16">
        <f t="shared" si="5"/>
        <v>1544</v>
      </c>
      <c r="U23" s="16"/>
      <c r="V23" s="16">
        <f t="shared" si="6"/>
        <v>1131</v>
      </c>
    </row>
    <row r="24" spans="1:22" ht="23.1" customHeight="1">
      <c r="A24" s="1" t="s">
        <v>20</v>
      </c>
      <c r="B24" s="13">
        <v>559</v>
      </c>
      <c r="C24" s="14">
        <v>220</v>
      </c>
      <c r="D24" s="15"/>
      <c r="E24" s="13">
        <v>339</v>
      </c>
      <c r="F24" s="15">
        <v>-4</v>
      </c>
      <c r="G24" s="15"/>
      <c r="H24" s="13"/>
      <c r="I24" s="15">
        <v>-4</v>
      </c>
      <c r="J24" s="15">
        <f>B24+F24</f>
        <v>555</v>
      </c>
      <c r="K24" s="15"/>
      <c r="L24" s="16">
        <f t="shared" si="2"/>
        <v>220</v>
      </c>
      <c r="M24" s="16"/>
      <c r="N24" s="16">
        <f t="shared" si="3"/>
        <v>335</v>
      </c>
      <c r="O24" s="15">
        <v>291</v>
      </c>
      <c r="P24" s="15">
        <v>137</v>
      </c>
      <c r="Q24" s="15"/>
      <c r="R24" s="15">
        <v>154</v>
      </c>
      <c r="S24" s="16">
        <f t="shared" si="4"/>
        <v>264</v>
      </c>
      <c r="T24" s="16">
        <f t="shared" si="5"/>
        <v>83</v>
      </c>
      <c r="U24" s="16"/>
      <c r="V24" s="16">
        <f t="shared" si="6"/>
        <v>181</v>
      </c>
    </row>
    <row r="25" spans="1:22" ht="23.1" customHeight="1">
      <c r="A25" s="1" t="s">
        <v>19</v>
      </c>
      <c r="B25" s="13">
        <v>11506</v>
      </c>
      <c r="C25" s="14">
        <v>6466</v>
      </c>
      <c r="D25" s="15"/>
      <c r="E25" s="13">
        <v>5040</v>
      </c>
      <c r="F25" s="15">
        <v>-403</v>
      </c>
      <c r="G25" s="15">
        <v>-158</v>
      </c>
      <c r="H25" s="13"/>
      <c r="I25" s="15">
        <v>-245</v>
      </c>
      <c r="J25" s="15">
        <f>B25+F25</f>
        <v>11103</v>
      </c>
      <c r="K25" s="13"/>
      <c r="L25" s="16">
        <f t="shared" si="2"/>
        <v>6308</v>
      </c>
      <c r="M25" s="16"/>
      <c r="N25" s="16">
        <f t="shared" si="3"/>
        <v>4795</v>
      </c>
      <c r="O25" s="15">
        <v>7439</v>
      </c>
      <c r="P25" s="15">
        <v>4604</v>
      </c>
      <c r="Q25" s="15"/>
      <c r="R25" s="15">
        <v>2835</v>
      </c>
      <c r="S25" s="16">
        <f t="shared" si="4"/>
        <v>3664</v>
      </c>
      <c r="T25" s="16">
        <f t="shared" si="5"/>
        <v>1704</v>
      </c>
      <c r="U25" s="16"/>
      <c r="V25" s="16">
        <f t="shared" si="6"/>
        <v>1960</v>
      </c>
    </row>
    <row r="26" spans="1:22" ht="23.1" customHeight="1">
      <c r="A26" s="1" t="s">
        <v>18</v>
      </c>
      <c r="B26" s="13">
        <v>65576</v>
      </c>
      <c r="C26" s="14">
        <v>50546</v>
      </c>
      <c r="D26" s="15"/>
      <c r="E26" s="13">
        <v>15030</v>
      </c>
      <c r="F26" s="15">
        <v>-312</v>
      </c>
      <c r="G26" s="15">
        <v>4</v>
      </c>
      <c r="H26" s="13"/>
      <c r="I26" s="15">
        <v>-316</v>
      </c>
      <c r="J26" s="13">
        <f>B26+F26-40</f>
        <v>65224</v>
      </c>
      <c r="K26" s="15"/>
      <c r="L26" s="16">
        <f t="shared" si="2"/>
        <v>50550</v>
      </c>
      <c r="M26" s="16"/>
      <c r="N26" s="16">
        <f t="shared" si="3"/>
        <v>14714</v>
      </c>
      <c r="O26" s="15">
        <v>41120</v>
      </c>
      <c r="P26" s="15">
        <v>33694</v>
      </c>
      <c r="Q26" s="15"/>
      <c r="R26" s="15">
        <v>7426</v>
      </c>
      <c r="S26" s="16">
        <f t="shared" si="4"/>
        <v>24104</v>
      </c>
      <c r="T26" s="16">
        <f t="shared" si="5"/>
        <v>16856</v>
      </c>
      <c r="U26" s="16"/>
      <c r="V26" s="16">
        <f t="shared" si="6"/>
        <v>7288</v>
      </c>
    </row>
    <row r="27" spans="1:22" ht="23.1" customHeight="1">
      <c r="A27" s="1" t="s">
        <v>17</v>
      </c>
      <c r="B27" s="13">
        <v>8673</v>
      </c>
      <c r="C27" s="14">
        <v>6395</v>
      </c>
      <c r="D27" s="15"/>
      <c r="E27" s="13">
        <v>2278</v>
      </c>
      <c r="F27" s="15">
        <v>-16</v>
      </c>
      <c r="G27" s="15">
        <v>-7</v>
      </c>
      <c r="H27" s="13"/>
      <c r="I27" s="15">
        <v>-9</v>
      </c>
      <c r="J27" s="15">
        <f>B27+F27</f>
        <v>8657</v>
      </c>
      <c r="K27" s="13"/>
      <c r="L27" s="16">
        <f t="shared" si="2"/>
        <v>6388</v>
      </c>
      <c r="M27" s="16"/>
      <c r="N27" s="16">
        <f t="shared" si="3"/>
        <v>2269</v>
      </c>
      <c r="O27" s="15">
        <v>5276</v>
      </c>
      <c r="P27" s="15">
        <v>4138</v>
      </c>
      <c r="Q27" s="15"/>
      <c r="R27" s="15">
        <v>1138</v>
      </c>
      <c r="S27" s="16">
        <f t="shared" si="4"/>
        <v>3381</v>
      </c>
      <c r="T27" s="16">
        <f t="shared" si="5"/>
        <v>2250</v>
      </c>
      <c r="U27" s="16"/>
      <c r="V27" s="16">
        <f t="shared" si="6"/>
        <v>1131</v>
      </c>
    </row>
    <row r="28" spans="1:22" ht="23.1" customHeight="1">
      <c r="A28" s="1" t="s">
        <v>16</v>
      </c>
      <c r="B28" s="13">
        <v>42021</v>
      </c>
      <c r="C28" s="14">
        <v>32321</v>
      </c>
      <c r="D28" s="15"/>
      <c r="E28" s="13">
        <v>9700</v>
      </c>
      <c r="F28" s="15">
        <v>-779</v>
      </c>
      <c r="G28" s="15">
        <v>-360</v>
      </c>
      <c r="H28" s="13"/>
      <c r="I28" s="15">
        <v>-419</v>
      </c>
      <c r="J28" s="13">
        <f>B28+F28-77</f>
        <v>41165</v>
      </c>
      <c r="K28" s="13"/>
      <c r="L28" s="16">
        <f t="shared" si="2"/>
        <v>31961</v>
      </c>
      <c r="M28" s="16"/>
      <c r="N28" s="16">
        <f t="shared" si="3"/>
        <v>9281</v>
      </c>
      <c r="O28" s="15">
        <v>29238</v>
      </c>
      <c r="P28" s="15">
        <v>23834</v>
      </c>
      <c r="Q28" s="15"/>
      <c r="R28" s="15">
        <v>5404</v>
      </c>
      <c r="S28" s="16">
        <f t="shared" si="4"/>
        <v>11927</v>
      </c>
      <c r="T28" s="16">
        <f t="shared" si="5"/>
        <v>8127</v>
      </c>
      <c r="U28" s="16"/>
      <c r="V28" s="16">
        <f t="shared" si="6"/>
        <v>3877</v>
      </c>
    </row>
    <row r="29" spans="1:22" ht="23.1" customHeight="1">
      <c r="A29" s="1" t="s">
        <v>15</v>
      </c>
      <c r="B29" s="13">
        <v>56157</v>
      </c>
      <c r="C29" s="14">
        <v>36703</v>
      </c>
      <c r="D29" s="15"/>
      <c r="E29" s="13">
        <v>19454</v>
      </c>
      <c r="F29" s="15">
        <v>-2275</v>
      </c>
      <c r="G29" s="15">
        <v>-1729</v>
      </c>
      <c r="H29" s="13"/>
      <c r="I29" s="15">
        <v>-546</v>
      </c>
      <c r="J29" s="13">
        <f>B29+F29+32</f>
        <v>53914</v>
      </c>
      <c r="K29" s="13">
        <v>32</v>
      </c>
      <c r="L29" s="16">
        <f t="shared" si="2"/>
        <v>34974</v>
      </c>
      <c r="M29" s="16"/>
      <c r="N29" s="16">
        <f t="shared" si="3"/>
        <v>18908</v>
      </c>
      <c r="O29" s="15">
        <v>37913</v>
      </c>
      <c r="P29" s="15">
        <v>27327</v>
      </c>
      <c r="Q29" s="15"/>
      <c r="R29" s="15">
        <v>10586</v>
      </c>
      <c r="S29" s="16">
        <f t="shared" si="4"/>
        <v>16001</v>
      </c>
      <c r="T29" s="16">
        <f t="shared" si="5"/>
        <v>7647</v>
      </c>
      <c r="U29" s="16"/>
      <c r="V29" s="16">
        <f t="shared" si="6"/>
        <v>8322</v>
      </c>
    </row>
    <row r="30" spans="1:22" ht="23.1" customHeight="1">
      <c r="A30" s="1" t="s">
        <v>14</v>
      </c>
      <c r="B30" s="13">
        <v>61869</v>
      </c>
      <c r="C30" s="14">
        <v>41269</v>
      </c>
      <c r="D30" s="15"/>
      <c r="E30" s="13">
        <v>20600</v>
      </c>
      <c r="F30" s="15">
        <v>-804</v>
      </c>
      <c r="G30" s="15">
        <v>-195</v>
      </c>
      <c r="H30" s="13"/>
      <c r="I30" s="15">
        <v>-609</v>
      </c>
      <c r="J30" s="13">
        <f>B30+F30+3</f>
        <v>61068</v>
      </c>
      <c r="K30" s="15">
        <v>3</v>
      </c>
      <c r="L30" s="16">
        <f t="shared" si="2"/>
        <v>41074</v>
      </c>
      <c r="M30" s="16"/>
      <c r="N30" s="16">
        <f t="shared" si="3"/>
        <v>19991</v>
      </c>
      <c r="O30" s="15">
        <v>41305</v>
      </c>
      <c r="P30" s="15">
        <v>30262</v>
      </c>
      <c r="Q30" s="15"/>
      <c r="R30" s="15">
        <v>11043</v>
      </c>
      <c r="S30" s="16">
        <f t="shared" si="4"/>
        <v>19763</v>
      </c>
      <c r="T30" s="16">
        <f t="shared" si="5"/>
        <v>10812</v>
      </c>
      <c r="U30" s="16"/>
      <c r="V30" s="16">
        <f t="shared" si="6"/>
        <v>8948</v>
      </c>
    </row>
    <row r="31" spans="1:22" ht="23.1" customHeight="1">
      <c r="A31" s="1" t="s">
        <v>13</v>
      </c>
      <c r="B31" s="13">
        <v>2426</v>
      </c>
      <c r="C31" s="14">
        <v>1217</v>
      </c>
      <c r="D31" s="15"/>
      <c r="E31" s="13">
        <v>1209</v>
      </c>
      <c r="F31" s="15">
        <v>73</v>
      </c>
      <c r="G31" s="15">
        <v>76</v>
      </c>
      <c r="H31" s="13"/>
      <c r="I31" s="15">
        <v>-3</v>
      </c>
      <c r="J31" s="15">
        <f>B31+F31</f>
        <v>2499</v>
      </c>
      <c r="K31" s="15"/>
      <c r="L31" s="16">
        <f t="shared" si="2"/>
        <v>1293</v>
      </c>
      <c r="M31" s="16"/>
      <c r="N31" s="16">
        <f t="shared" si="3"/>
        <v>1206</v>
      </c>
      <c r="O31" s="15">
        <v>1214</v>
      </c>
      <c r="P31" s="15">
        <v>776</v>
      </c>
      <c r="Q31" s="15"/>
      <c r="R31" s="15">
        <v>438</v>
      </c>
      <c r="S31" s="16">
        <f t="shared" si="4"/>
        <v>1285</v>
      </c>
      <c r="T31" s="16">
        <f t="shared" si="5"/>
        <v>517</v>
      </c>
      <c r="U31" s="16"/>
      <c r="V31" s="16">
        <f t="shared" si="6"/>
        <v>768</v>
      </c>
    </row>
    <row r="32" spans="1:22" ht="23.1" customHeight="1">
      <c r="A32" s="1" t="s">
        <v>12</v>
      </c>
      <c r="B32" s="13">
        <v>68</v>
      </c>
      <c r="C32" s="14"/>
      <c r="D32" s="15"/>
      <c r="E32" s="13">
        <v>68</v>
      </c>
      <c r="F32" s="15"/>
      <c r="G32" s="15"/>
      <c r="H32" s="13"/>
      <c r="I32" s="15"/>
      <c r="J32" s="15">
        <f>B32+F32</f>
        <v>68</v>
      </c>
      <c r="K32" s="15"/>
      <c r="L32" s="16"/>
      <c r="M32" s="16"/>
      <c r="N32" s="16">
        <f t="shared" si="3"/>
        <v>68</v>
      </c>
      <c r="O32" s="15">
        <v>24</v>
      </c>
      <c r="P32" s="15"/>
      <c r="Q32" s="15"/>
      <c r="R32" s="15">
        <v>24</v>
      </c>
      <c r="S32" s="16">
        <f t="shared" si="4"/>
        <v>44</v>
      </c>
      <c r="T32" s="16"/>
      <c r="U32" s="16"/>
      <c r="V32" s="16">
        <f t="shared" si="6"/>
        <v>44</v>
      </c>
    </row>
    <row r="33" spans="1:22" ht="23.1" customHeight="1">
      <c r="A33" s="1" t="s">
        <v>11</v>
      </c>
      <c r="B33" s="13">
        <v>13479</v>
      </c>
      <c r="C33" s="14">
        <v>8676</v>
      </c>
      <c r="D33" s="15"/>
      <c r="E33" s="13">
        <v>4803</v>
      </c>
      <c r="F33" s="15">
        <v>-381</v>
      </c>
      <c r="G33" s="15">
        <v>-247</v>
      </c>
      <c r="H33" s="13"/>
      <c r="I33" s="15">
        <v>-134</v>
      </c>
      <c r="J33" s="15">
        <f>B33+F33</f>
        <v>13098</v>
      </c>
      <c r="K33" s="15"/>
      <c r="L33" s="16">
        <f t="shared" ref="L33:L44" si="7">C33+G33</f>
        <v>8429</v>
      </c>
      <c r="M33" s="16"/>
      <c r="N33" s="16">
        <f t="shared" si="3"/>
        <v>4669</v>
      </c>
      <c r="O33" s="15">
        <v>8899</v>
      </c>
      <c r="P33" s="15">
        <v>6273</v>
      </c>
      <c r="Q33" s="15"/>
      <c r="R33" s="15">
        <v>2626</v>
      </c>
      <c r="S33" s="16">
        <f t="shared" si="4"/>
        <v>4199</v>
      </c>
      <c r="T33" s="16">
        <f t="shared" ref="T33:T44" si="8">L33-P33</f>
        <v>2156</v>
      </c>
      <c r="U33" s="16"/>
      <c r="V33" s="16">
        <f t="shared" si="6"/>
        <v>2043</v>
      </c>
    </row>
    <row r="34" spans="1:22" ht="23.1" customHeight="1">
      <c r="A34" s="1" t="s">
        <v>10</v>
      </c>
      <c r="B34" s="13">
        <v>1019</v>
      </c>
      <c r="C34" s="14">
        <v>564</v>
      </c>
      <c r="D34" s="15">
        <v>2</v>
      </c>
      <c r="E34" s="13">
        <v>453</v>
      </c>
      <c r="F34" s="15">
        <v>-82</v>
      </c>
      <c r="G34" s="15">
        <v>-72</v>
      </c>
      <c r="H34" s="13"/>
      <c r="I34" s="15">
        <v>-10</v>
      </c>
      <c r="J34" s="15">
        <f>B34+F34</f>
        <v>937</v>
      </c>
      <c r="K34" s="13"/>
      <c r="L34" s="16">
        <f t="shared" si="7"/>
        <v>492</v>
      </c>
      <c r="M34" s="16">
        <f>D34+H34</f>
        <v>2</v>
      </c>
      <c r="N34" s="16">
        <f t="shared" si="3"/>
        <v>443</v>
      </c>
      <c r="O34" s="15">
        <v>731</v>
      </c>
      <c r="P34" s="15">
        <v>490</v>
      </c>
      <c r="Q34" s="15">
        <v>1</v>
      </c>
      <c r="R34" s="15">
        <v>240</v>
      </c>
      <c r="S34" s="16">
        <f t="shared" si="4"/>
        <v>206</v>
      </c>
      <c r="T34" s="16">
        <f t="shared" si="8"/>
        <v>2</v>
      </c>
      <c r="U34" s="16">
        <f>M34-Q34</f>
        <v>1</v>
      </c>
      <c r="V34" s="16">
        <f t="shared" si="6"/>
        <v>203</v>
      </c>
    </row>
    <row r="35" spans="1:22" ht="23.1" customHeight="1">
      <c r="A35" s="1" t="s">
        <v>9</v>
      </c>
      <c r="B35" s="13">
        <v>72304</v>
      </c>
      <c r="C35" s="14">
        <v>47654</v>
      </c>
      <c r="D35" s="15"/>
      <c r="E35" s="13">
        <v>24650</v>
      </c>
      <c r="F35" s="15">
        <v>612</v>
      </c>
      <c r="G35" s="15">
        <v>704</v>
      </c>
      <c r="H35" s="13"/>
      <c r="I35" s="15">
        <v>-92</v>
      </c>
      <c r="J35" s="13">
        <f>B35+F35+203</f>
        <v>73119</v>
      </c>
      <c r="K35" s="13">
        <v>203</v>
      </c>
      <c r="L35" s="16">
        <f t="shared" si="7"/>
        <v>48358</v>
      </c>
      <c r="M35" s="16"/>
      <c r="N35" s="16">
        <f t="shared" si="3"/>
        <v>24558</v>
      </c>
      <c r="O35" s="15">
        <v>49525</v>
      </c>
      <c r="P35" s="15">
        <v>35899</v>
      </c>
      <c r="Q35" s="15"/>
      <c r="R35" s="15">
        <v>13626</v>
      </c>
      <c r="S35" s="16">
        <f t="shared" si="4"/>
        <v>23594</v>
      </c>
      <c r="T35" s="16">
        <f t="shared" si="8"/>
        <v>12459</v>
      </c>
      <c r="U35" s="16"/>
      <c r="V35" s="16">
        <f t="shared" si="6"/>
        <v>10932</v>
      </c>
    </row>
    <row r="36" spans="1:22" ht="23.1" customHeight="1">
      <c r="A36" s="1" t="s">
        <v>8</v>
      </c>
      <c r="B36" s="13">
        <v>200996</v>
      </c>
      <c r="C36" s="14">
        <v>143708</v>
      </c>
      <c r="D36" s="15">
        <v>808</v>
      </c>
      <c r="E36" s="13">
        <v>56480</v>
      </c>
      <c r="F36" s="15">
        <v>3143</v>
      </c>
      <c r="G36" s="15">
        <v>3143</v>
      </c>
      <c r="H36" s="13"/>
      <c r="I36" s="15"/>
      <c r="J36" s="13">
        <f>B36+F36-133</f>
        <v>204006</v>
      </c>
      <c r="K36" s="15"/>
      <c r="L36" s="16">
        <f t="shared" si="7"/>
        <v>146851</v>
      </c>
      <c r="M36" s="16">
        <f>D36+H36</f>
        <v>808</v>
      </c>
      <c r="N36" s="16">
        <f t="shared" si="3"/>
        <v>56480</v>
      </c>
      <c r="O36" s="15">
        <v>132874</v>
      </c>
      <c r="P36" s="15">
        <v>102874</v>
      </c>
      <c r="Q36" s="15">
        <v>334</v>
      </c>
      <c r="R36" s="15">
        <v>29666</v>
      </c>
      <c r="S36" s="16">
        <f t="shared" si="4"/>
        <v>71132</v>
      </c>
      <c r="T36" s="16">
        <f t="shared" si="8"/>
        <v>43977</v>
      </c>
      <c r="U36" s="16">
        <f>M36-Q36</f>
        <v>474</v>
      </c>
      <c r="V36" s="16">
        <f t="shared" si="6"/>
        <v>26814</v>
      </c>
    </row>
    <row r="37" spans="1:22" ht="23.1" customHeight="1">
      <c r="A37" s="1" t="s">
        <v>7</v>
      </c>
      <c r="B37" s="13">
        <v>9795</v>
      </c>
      <c r="C37" s="14">
        <v>4939</v>
      </c>
      <c r="D37" s="15"/>
      <c r="E37" s="13">
        <v>4856</v>
      </c>
      <c r="F37" s="15">
        <v>-298</v>
      </c>
      <c r="G37" s="15">
        <v>-146</v>
      </c>
      <c r="H37" s="13"/>
      <c r="I37" s="15">
        <v>-152</v>
      </c>
      <c r="J37" s="15">
        <f>B37+F37</f>
        <v>9497</v>
      </c>
      <c r="K37" s="13"/>
      <c r="L37" s="16">
        <f t="shared" si="7"/>
        <v>4793</v>
      </c>
      <c r="M37" s="16"/>
      <c r="N37" s="16">
        <f t="shared" si="3"/>
        <v>4704</v>
      </c>
      <c r="O37" s="15">
        <v>6603</v>
      </c>
      <c r="P37" s="15">
        <v>3877</v>
      </c>
      <c r="Q37" s="15"/>
      <c r="R37" s="15">
        <v>2726</v>
      </c>
      <c r="S37" s="16">
        <f t="shared" si="4"/>
        <v>2894</v>
      </c>
      <c r="T37" s="16">
        <f t="shared" si="8"/>
        <v>916</v>
      </c>
      <c r="U37" s="16"/>
      <c r="V37" s="16">
        <f t="shared" si="6"/>
        <v>1978</v>
      </c>
    </row>
    <row r="38" spans="1:22" ht="23.1" customHeight="1">
      <c r="A38" s="1" t="s">
        <v>6</v>
      </c>
      <c r="B38" s="13">
        <v>25754</v>
      </c>
      <c r="C38" s="14">
        <v>11687</v>
      </c>
      <c r="D38" s="15">
        <v>312</v>
      </c>
      <c r="E38" s="13">
        <v>13755</v>
      </c>
      <c r="F38" s="15">
        <v>-1049</v>
      </c>
      <c r="G38" s="15">
        <v>-388</v>
      </c>
      <c r="H38" s="13"/>
      <c r="I38" s="15">
        <v>-661</v>
      </c>
      <c r="J38" s="13">
        <f>B38+F38+123</f>
        <v>24828</v>
      </c>
      <c r="K38" s="15">
        <v>123</v>
      </c>
      <c r="L38" s="16">
        <f t="shared" si="7"/>
        <v>11299</v>
      </c>
      <c r="M38" s="16">
        <f>D38+H38</f>
        <v>312</v>
      </c>
      <c r="N38" s="16">
        <f t="shared" si="3"/>
        <v>13094</v>
      </c>
      <c r="O38" s="15">
        <v>17275</v>
      </c>
      <c r="P38" s="15">
        <v>8987</v>
      </c>
      <c r="Q38" s="15">
        <v>187</v>
      </c>
      <c r="R38" s="15">
        <v>8101</v>
      </c>
      <c r="S38" s="16">
        <f t="shared" si="4"/>
        <v>7553</v>
      </c>
      <c r="T38" s="16">
        <f t="shared" si="8"/>
        <v>2312</v>
      </c>
      <c r="U38" s="16">
        <f>M38-Q38</f>
        <v>125</v>
      </c>
      <c r="V38" s="16">
        <f t="shared" si="6"/>
        <v>4993</v>
      </c>
    </row>
    <row r="39" spans="1:22" ht="23.1" customHeight="1">
      <c r="A39" s="1" t="s">
        <v>5</v>
      </c>
      <c r="B39" s="13">
        <v>5707</v>
      </c>
      <c r="C39" s="14">
        <v>2739</v>
      </c>
      <c r="D39" s="15"/>
      <c r="E39" s="13">
        <v>2968</v>
      </c>
      <c r="F39" s="15">
        <v>-489</v>
      </c>
      <c r="G39" s="15">
        <v>-244</v>
      </c>
      <c r="H39" s="13"/>
      <c r="I39" s="15">
        <v>-245</v>
      </c>
      <c r="J39" s="15">
        <f>B39+F39</f>
        <v>5218</v>
      </c>
      <c r="K39" s="13"/>
      <c r="L39" s="16">
        <f t="shared" si="7"/>
        <v>2495</v>
      </c>
      <c r="M39" s="16"/>
      <c r="N39" s="16">
        <f t="shared" si="3"/>
        <v>2723</v>
      </c>
      <c r="O39" s="15">
        <v>4240</v>
      </c>
      <c r="P39" s="15">
        <v>2314</v>
      </c>
      <c r="Q39" s="15"/>
      <c r="R39" s="15">
        <v>1926</v>
      </c>
      <c r="S39" s="16">
        <f t="shared" si="4"/>
        <v>978</v>
      </c>
      <c r="T39" s="16">
        <f t="shared" si="8"/>
        <v>181</v>
      </c>
      <c r="U39" s="16"/>
      <c r="V39" s="16">
        <f t="shared" si="6"/>
        <v>797</v>
      </c>
    </row>
    <row r="40" spans="1:22" ht="23.1" customHeight="1">
      <c r="A40" s="1" t="s">
        <v>4</v>
      </c>
      <c r="B40" s="13">
        <v>30277</v>
      </c>
      <c r="C40" s="14">
        <v>22189</v>
      </c>
      <c r="D40" s="15"/>
      <c r="E40" s="13">
        <v>8088</v>
      </c>
      <c r="F40" s="15">
        <v>495</v>
      </c>
      <c r="G40" s="15">
        <v>495</v>
      </c>
      <c r="H40" s="13"/>
      <c r="I40" s="15"/>
      <c r="J40" s="13">
        <f>B40+F40+33</f>
        <v>30805</v>
      </c>
      <c r="K40" s="15">
        <v>33</v>
      </c>
      <c r="L40" s="16">
        <f t="shared" si="7"/>
        <v>22684</v>
      </c>
      <c r="M40" s="16"/>
      <c r="N40" s="16">
        <f t="shared" si="3"/>
        <v>8088</v>
      </c>
      <c r="O40" s="15">
        <v>20119</v>
      </c>
      <c r="P40" s="15">
        <v>15690</v>
      </c>
      <c r="Q40" s="15"/>
      <c r="R40" s="15">
        <v>4429</v>
      </c>
      <c r="S40" s="16">
        <f t="shared" si="4"/>
        <v>10686</v>
      </c>
      <c r="T40" s="16">
        <f t="shared" si="8"/>
        <v>6994</v>
      </c>
      <c r="U40" s="16"/>
      <c r="V40" s="16">
        <f t="shared" si="6"/>
        <v>3659</v>
      </c>
    </row>
    <row r="41" spans="1:22" ht="23.1" customHeight="1">
      <c r="A41" s="1" t="s">
        <v>3</v>
      </c>
      <c r="B41" s="13">
        <v>12781</v>
      </c>
      <c r="C41" s="14">
        <v>8382</v>
      </c>
      <c r="D41" s="15">
        <v>86</v>
      </c>
      <c r="E41" s="13">
        <v>4313</v>
      </c>
      <c r="F41" s="15">
        <v>-416</v>
      </c>
      <c r="G41" s="15">
        <v>-282</v>
      </c>
      <c r="H41" s="13"/>
      <c r="I41" s="15">
        <v>-134</v>
      </c>
      <c r="J41" s="15">
        <f>B41+F41</f>
        <v>12365</v>
      </c>
      <c r="K41" s="15"/>
      <c r="L41" s="16">
        <f t="shared" si="7"/>
        <v>8100</v>
      </c>
      <c r="M41" s="16">
        <f>D41+H41</f>
        <v>86</v>
      </c>
      <c r="N41" s="16">
        <f t="shared" si="3"/>
        <v>4179</v>
      </c>
      <c r="O41" s="15">
        <v>9136</v>
      </c>
      <c r="P41" s="15">
        <v>6588</v>
      </c>
      <c r="Q41" s="15">
        <v>81</v>
      </c>
      <c r="R41" s="15">
        <v>2467</v>
      </c>
      <c r="S41" s="16">
        <f t="shared" si="4"/>
        <v>3229</v>
      </c>
      <c r="T41" s="16">
        <f t="shared" si="8"/>
        <v>1512</v>
      </c>
      <c r="U41" s="16">
        <f>M41-Q41</f>
        <v>5</v>
      </c>
      <c r="V41" s="16">
        <f t="shared" si="6"/>
        <v>1712</v>
      </c>
    </row>
    <row r="42" spans="1:22" ht="23.1" customHeight="1">
      <c r="A42" s="1" t="s">
        <v>2</v>
      </c>
      <c r="B42" s="13">
        <v>3850</v>
      </c>
      <c r="C42" s="14">
        <v>2296</v>
      </c>
      <c r="D42" s="15">
        <v>326</v>
      </c>
      <c r="E42" s="13">
        <v>1228</v>
      </c>
      <c r="F42" s="15">
        <v>-167</v>
      </c>
      <c r="G42" s="15">
        <v>-113</v>
      </c>
      <c r="H42" s="13"/>
      <c r="I42" s="15">
        <v>-54</v>
      </c>
      <c r="J42" s="15">
        <f>B42+F42</f>
        <v>3683</v>
      </c>
      <c r="K42" s="15"/>
      <c r="L42" s="16">
        <f t="shared" si="7"/>
        <v>2183</v>
      </c>
      <c r="M42" s="16">
        <f>D42+H42</f>
        <v>326</v>
      </c>
      <c r="N42" s="16">
        <f t="shared" si="3"/>
        <v>1174</v>
      </c>
      <c r="O42" s="15">
        <v>2675</v>
      </c>
      <c r="P42" s="15">
        <v>1750</v>
      </c>
      <c r="Q42" s="15">
        <v>206</v>
      </c>
      <c r="R42" s="15">
        <v>719</v>
      </c>
      <c r="S42" s="16">
        <f t="shared" si="4"/>
        <v>1008</v>
      </c>
      <c r="T42" s="16">
        <f t="shared" si="8"/>
        <v>433</v>
      </c>
      <c r="U42" s="16">
        <f>M42-Q42</f>
        <v>120</v>
      </c>
      <c r="V42" s="16">
        <f t="shared" si="6"/>
        <v>455</v>
      </c>
    </row>
    <row r="43" spans="1:22" ht="23.1" customHeight="1">
      <c r="A43" s="1" t="s">
        <v>1</v>
      </c>
      <c r="B43" s="13">
        <v>1703</v>
      </c>
      <c r="C43" s="14">
        <v>547</v>
      </c>
      <c r="D43" s="15">
        <v>150</v>
      </c>
      <c r="E43" s="13">
        <v>1006</v>
      </c>
      <c r="F43" s="15">
        <v>-48</v>
      </c>
      <c r="G43" s="15">
        <v>-28</v>
      </c>
      <c r="H43" s="13"/>
      <c r="I43" s="15">
        <v>-20</v>
      </c>
      <c r="J43" s="15">
        <f>B43+F43</f>
        <v>1655</v>
      </c>
      <c r="K43" s="13"/>
      <c r="L43" s="16">
        <f t="shared" si="7"/>
        <v>519</v>
      </c>
      <c r="M43" s="16">
        <f>D43+H43</f>
        <v>150</v>
      </c>
      <c r="N43" s="16">
        <f t="shared" si="3"/>
        <v>986</v>
      </c>
      <c r="O43" s="15">
        <v>1108</v>
      </c>
      <c r="P43" s="15">
        <v>454</v>
      </c>
      <c r="Q43" s="15">
        <v>103</v>
      </c>
      <c r="R43" s="15">
        <v>551</v>
      </c>
      <c r="S43" s="16">
        <f t="shared" si="4"/>
        <v>547</v>
      </c>
      <c r="T43" s="16">
        <f t="shared" si="8"/>
        <v>65</v>
      </c>
      <c r="U43" s="16">
        <f>M43-Q43</f>
        <v>47</v>
      </c>
      <c r="V43" s="16">
        <f t="shared" si="6"/>
        <v>435</v>
      </c>
    </row>
    <row r="44" spans="1:22" ht="23.1" customHeight="1">
      <c r="A44" s="1" t="s">
        <v>0</v>
      </c>
      <c r="B44" s="13">
        <v>17524</v>
      </c>
      <c r="C44" s="14">
        <v>5163</v>
      </c>
      <c r="D44" s="15">
        <v>2480</v>
      </c>
      <c r="E44" s="13">
        <v>9881</v>
      </c>
      <c r="F44" s="15">
        <v>-2931</v>
      </c>
      <c r="G44" s="15">
        <v>-1022</v>
      </c>
      <c r="H44" s="13">
        <v>-165</v>
      </c>
      <c r="I44" s="15">
        <v>-1744</v>
      </c>
      <c r="J44" s="13">
        <f>B44+F44-37</f>
        <v>14556</v>
      </c>
      <c r="K44" s="15"/>
      <c r="L44" s="16">
        <f t="shared" si="7"/>
        <v>4141</v>
      </c>
      <c r="M44" s="16">
        <f>D44+H44</f>
        <v>2315</v>
      </c>
      <c r="N44" s="16">
        <f t="shared" si="3"/>
        <v>8137</v>
      </c>
      <c r="O44" s="15">
        <v>13485</v>
      </c>
      <c r="P44" s="15">
        <v>4862</v>
      </c>
      <c r="Q44" s="15">
        <v>1637</v>
      </c>
      <c r="R44" s="15">
        <v>6986</v>
      </c>
      <c r="S44" s="16">
        <f t="shared" si="4"/>
        <v>1071</v>
      </c>
      <c r="T44" s="16">
        <f t="shared" si="8"/>
        <v>-721</v>
      </c>
      <c r="U44" s="16">
        <f>M44-Q44</f>
        <v>678</v>
      </c>
      <c r="V44" s="16">
        <f t="shared" si="6"/>
        <v>1151</v>
      </c>
    </row>
  </sheetData>
  <mergeCells count="28">
    <mergeCell ref="G5:G7"/>
    <mergeCell ref="H5:H7"/>
    <mergeCell ref="B5:B7"/>
    <mergeCell ref="C5:C7"/>
    <mergeCell ref="D5:D7"/>
    <mergeCell ref="E5:E7"/>
    <mergeCell ref="F5:F7"/>
    <mergeCell ref="B4:E4"/>
    <mergeCell ref="F4:I4"/>
    <mergeCell ref="J4:N4"/>
    <mergeCell ref="O4:R4"/>
    <mergeCell ref="S4:V4"/>
    <mergeCell ref="A2:V2"/>
    <mergeCell ref="I5:I7"/>
    <mergeCell ref="J5:J7"/>
    <mergeCell ref="U5:U7"/>
    <mergeCell ref="V5:V7"/>
    <mergeCell ref="L5:L7"/>
    <mergeCell ref="M5:M7"/>
    <mergeCell ref="N5:N7"/>
    <mergeCell ref="K6:K7"/>
    <mergeCell ref="O5:O7"/>
    <mergeCell ref="Q5:Q7"/>
    <mergeCell ref="R5:R7"/>
    <mergeCell ref="S5:S7"/>
    <mergeCell ref="T5:T7"/>
    <mergeCell ref="P5:P7"/>
    <mergeCell ref="A4:A7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陈科延</cp:lastModifiedBy>
  <cp:lastPrinted>2018-06-22T09:06:07Z</cp:lastPrinted>
  <dcterms:created xsi:type="dcterms:W3CDTF">2018-06-22T08:27:38Z</dcterms:created>
  <dcterms:modified xsi:type="dcterms:W3CDTF">2018-06-25T02:48:13Z</dcterms:modified>
</cp:coreProperties>
</file>