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分配表" sheetId="1" r:id="rId1"/>
  </sheets>
  <definedNames>
    <definedName name="_xlnm.Print_Area" localSheetId="0">分配表!$A$1:$K$54</definedName>
  </definedNames>
  <calcPr calcId="144525"/>
</workbook>
</file>

<file path=xl/sharedStrings.xml><?xml version="1.0" encoding="utf-8"?>
<sst xmlns="http://schemas.openxmlformats.org/spreadsheetml/2006/main" count="70" uniqueCount="66">
  <si>
    <t>附件1</t>
  </si>
  <si>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年基本药物制度补助资金分配表</t>
    </r>
  </si>
  <si>
    <t>单位：万元</t>
  </si>
  <si>
    <t>省份</t>
  </si>
  <si>
    <t>2020年基层医疗卫生机构补助资金数</t>
  </si>
  <si>
    <t>实施零差率销售基层医疗卫生机构占比（%）</t>
  </si>
  <si>
    <t>2020年村卫生室补助资金</t>
  </si>
  <si>
    <t>实施零差率销售基本药物的村卫生室占比（%）</t>
  </si>
  <si>
    <t>村卫生室未全覆盖扣除补助资金</t>
  </si>
  <si>
    <t>脱贫攻坚挂牌督战县
(个）</t>
  </si>
  <si>
    <t>脱贫攻坚挂牌督战县补助资金</t>
  </si>
  <si>
    <t>2020年应补助资金
合计</t>
  </si>
  <si>
    <t>2020提前下达
补助资金</t>
  </si>
  <si>
    <t>2020年本次
下达补助资金</t>
  </si>
  <si>
    <t>a</t>
  </si>
  <si>
    <t>b</t>
  </si>
  <si>
    <t>c</t>
  </si>
  <si>
    <t>d</t>
  </si>
  <si>
    <t>e=c(1-d)</t>
  </si>
  <si>
    <t>f</t>
  </si>
  <si>
    <t>g=f*619/52</t>
  </si>
  <si>
    <t>h=a+c-e+g</t>
  </si>
  <si>
    <t>i</t>
  </si>
  <si>
    <t>j=h-i</t>
  </si>
  <si>
    <t>合计</t>
  </si>
  <si>
    <t>一、西部地区</t>
  </si>
  <si>
    <t>内蒙古</t>
  </si>
  <si>
    <t>广西</t>
  </si>
  <si>
    <t>重庆</t>
  </si>
  <si>
    <t>四川</t>
  </si>
  <si>
    <t>云南</t>
  </si>
  <si>
    <t>贵州</t>
  </si>
  <si>
    <t>西藏</t>
  </si>
  <si>
    <t>陕西</t>
  </si>
  <si>
    <t>甘肃</t>
  </si>
  <si>
    <t>青海</t>
  </si>
  <si>
    <t>宁夏</t>
  </si>
  <si>
    <t>新疆</t>
  </si>
  <si>
    <t>二、中部地区</t>
  </si>
  <si>
    <t>山西</t>
  </si>
  <si>
    <t>河南</t>
  </si>
  <si>
    <t>安徽</t>
  </si>
  <si>
    <t>湖北</t>
  </si>
  <si>
    <t>湖南</t>
  </si>
  <si>
    <t>江西</t>
  </si>
  <si>
    <t>吉林</t>
  </si>
  <si>
    <t>黑龙江</t>
  </si>
  <si>
    <t>河北</t>
  </si>
  <si>
    <t>海南</t>
  </si>
  <si>
    <t>三、东部地区</t>
  </si>
  <si>
    <t>福建</t>
  </si>
  <si>
    <t>其中：厦门</t>
  </si>
  <si>
    <t>其他地区</t>
  </si>
  <si>
    <t>山东</t>
  </si>
  <si>
    <t>其中：青岛</t>
  </si>
  <si>
    <t>辽宁</t>
  </si>
  <si>
    <t>其中：大连</t>
  </si>
  <si>
    <t>江苏</t>
  </si>
  <si>
    <t>浙江</t>
  </si>
  <si>
    <t>其中：宁波</t>
  </si>
  <si>
    <t>广东</t>
  </si>
  <si>
    <t>其中：深圳</t>
  </si>
  <si>
    <t>北京</t>
  </si>
  <si>
    <t>天津</t>
  </si>
  <si>
    <t>上海</t>
  </si>
  <si>
    <r>
      <rPr>
        <sz val="12"/>
        <rFont val="宋体"/>
        <charset val="134"/>
      </rPr>
      <t>备注：</t>
    </r>
    <r>
      <rPr>
        <sz val="12"/>
        <rFont val="Times New Roman"/>
        <charset val="134"/>
      </rPr>
      <t>1.</t>
    </r>
    <r>
      <rPr>
        <sz val="12"/>
        <rFont val="宋体"/>
        <charset val="134"/>
      </rPr>
      <t>实施基本药物制度的政府办基层医疗卫生机构占比为</t>
    </r>
    <r>
      <rPr>
        <sz val="12"/>
        <rFont val="Times New Roman"/>
        <charset val="134"/>
      </rPr>
      <t>100%</t>
    </r>
    <r>
      <rPr>
        <sz val="12"/>
        <rFont val="宋体"/>
        <charset val="134"/>
      </rPr>
      <t>的，全额拨付补助资金。</t>
    </r>
    <r>
      <rPr>
        <sz val="12"/>
        <rFont val="Times New Roman"/>
        <charset val="134"/>
      </rPr>
      <t xml:space="preserve">
            2.</t>
    </r>
    <r>
      <rPr>
        <sz val="12"/>
        <rFont val="宋体"/>
        <charset val="134"/>
      </rPr>
      <t>实施零差率销售基本药物的村卫生室占比达到</t>
    </r>
    <r>
      <rPr>
        <sz val="12"/>
        <rFont val="Times New Roman"/>
        <charset val="134"/>
      </rPr>
      <t>100%</t>
    </r>
    <r>
      <rPr>
        <sz val="12"/>
        <rFont val="宋体"/>
        <charset val="134"/>
      </rPr>
      <t>的，全额拨付补助资金。实施零差率销售基本药物的村卫生室占比低于</t>
    </r>
    <r>
      <rPr>
        <sz val="12"/>
        <rFont val="Times New Roman"/>
        <charset val="134"/>
      </rPr>
      <t>100%</t>
    </r>
    <r>
      <rPr>
        <sz val="12"/>
        <rFont val="宋体"/>
        <charset val="134"/>
      </rPr>
      <t>的，按照实际覆盖比例核减补助资金。</t>
    </r>
    <r>
      <rPr>
        <sz val="12"/>
        <rFont val="Times New Roman"/>
        <charset val="134"/>
      </rPr>
      <t xml:space="preserve">
            3.</t>
    </r>
    <r>
      <rPr>
        <sz val="12"/>
        <rFont val="宋体"/>
        <charset val="134"/>
      </rPr>
      <t>扣减的补助资金全部用于支持脱贫攻坚挂牌督战县</t>
    </r>
    <r>
      <rPr>
        <sz val="12"/>
        <rFont val="Times New Roman"/>
        <charset val="134"/>
      </rPr>
      <t>52</t>
    </r>
    <r>
      <rPr>
        <sz val="12"/>
        <rFont val="宋体"/>
        <charset val="134"/>
      </rPr>
      <t>个未脱贫贫困县。</t>
    </r>
    <r>
      <rPr>
        <sz val="12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</si>
</sst>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);[Red]\(0.00\)"/>
    <numFmt numFmtId="178" formatCode="0.00000000_);[Red]\(0.00000000\)"/>
  </numFmts>
  <fonts count="3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10"/>
      <name val="黑体"/>
      <charset val="134"/>
    </font>
    <font>
      <b/>
      <sz val="20"/>
      <name val="Times New Roman"/>
      <charset val="134"/>
    </font>
    <font>
      <b/>
      <sz val="16"/>
      <name val="Times New Roman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36" fillId="14" borderId="8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Border="1" applyAlignment="1">
      <alignment horizontal="center" vertical="center"/>
    </xf>
    <xf numFmtId="178" fontId="2" fillId="0" borderId="0" xfId="49" applyNumberFormat="1" applyFont="1" applyBorder="1" applyAlignment="1">
      <alignment horizontal="center" vertical="center"/>
    </xf>
    <xf numFmtId="9" fontId="2" fillId="0" borderId="0" xfId="49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8" fontId="4" fillId="0" borderId="0" xfId="49" applyNumberFormat="1" applyFont="1" applyBorder="1" applyAlignment="1">
      <alignment horizontal="left" vertical="center"/>
    </xf>
    <xf numFmtId="0" fontId="5" fillId="0" borderId="0" xfId="49" applyFont="1" applyAlignment="1">
      <alignment horizontal="center" vertical="center"/>
    </xf>
    <xf numFmtId="9" fontId="5" fillId="0" borderId="0" xfId="49" applyNumberFormat="1" applyFont="1" applyAlignment="1">
      <alignment horizontal="center" vertical="center"/>
    </xf>
    <xf numFmtId="0" fontId="6" fillId="0" borderId="0" xfId="49" applyFont="1" applyAlignment="1">
      <alignment horizontal="center" vertical="center"/>
    </xf>
    <xf numFmtId="9" fontId="6" fillId="0" borderId="0" xfId="49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horizontal="center" vertical="center" wrapText="1"/>
    </xf>
    <xf numFmtId="9" fontId="10" fillId="0" borderId="1" xfId="49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176" fontId="12" fillId="0" borderId="1" xfId="49" applyNumberFormat="1" applyFont="1" applyFill="1" applyBorder="1" applyAlignment="1">
      <alignment horizontal="center" vertical="center"/>
    </xf>
    <xf numFmtId="9" fontId="12" fillId="0" borderId="1" xfId="49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176" fontId="10" fillId="0" borderId="1" xfId="49" applyNumberFormat="1" applyFont="1" applyFill="1" applyBorder="1" applyAlignment="1">
      <alignment horizontal="center" vertical="center"/>
    </xf>
    <xf numFmtId="9" fontId="10" fillId="0" borderId="1" xfId="49" applyNumberFormat="1" applyFont="1" applyFill="1" applyBorder="1" applyAlignment="1">
      <alignment horizontal="center" vertical="center"/>
    </xf>
    <xf numFmtId="0" fontId="14" fillId="0" borderId="0" xfId="49" applyFont="1" applyAlignment="1">
      <alignment horizontal="left" vertical="center" wrapText="1"/>
    </xf>
    <xf numFmtId="0" fontId="15" fillId="0" borderId="0" xfId="49" applyFont="1" applyAlignment="1">
      <alignment horizontal="left" vertical="center"/>
    </xf>
    <xf numFmtId="0" fontId="16" fillId="0" borderId="0" xfId="49" applyFont="1" applyAlignment="1">
      <alignment horizontal="right" vertical="center"/>
    </xf>
    <xf numFmtId="176" fontId="1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selection activeCell="I20" sqref="I20"/>
    </sheetView>
  </sheetViews>
  <sheetFormatPr defaultColWidth="9" defaultRowHeight="13.8"/>
  <cols>
    <col min="1" max="1" width="19.3333333333333" style="2" customWidth="1"/>
    <col min="2" max="2" width="15.6296296296296" style="3" customWidth="1"/>
    <col min="3" max="3" width="19.1111111111111" style="4" customWidth="1"/>
    <col min="4" max="4" width="15.1111111111111" style="2" customWidth="1"/>
    <col min="5" max="5" width="16" style="2" customWidth="1"/>
    <col min="6" max="7" width="14.4444444444444" style="2" customWidth="1"/>
    <col min="8" max="11" width="15.6296296296296" style="3" customWidth="1"/>
    <col min="12" max="16384" width="9" style="5"/>
  </cols>
  <sheetData>
    <row r="1" ht="27" customHeight="1" spans="1:1">
      <c r="A1" s="6" t="s">
        <v>0</v>
      </c>
    </row>
    <row r="2" ht="39" customHeight="1" spans="1:1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</row>
    <row r="3" ht="17" customHeight="1" spans="1:11">
      <c r="A3" s="9"/>
      <c r="B3" s="9"/>
      <c r="C3" s="10"/>
      <c r="D3" s="9"/>
      <c r="E3" s="9"/>
      <c r="F3" s="9"/>
      <c r="G3" s="9"/>
      <c r="H3" s="9"/>
      <c r="I3" s="9"/>
      <c r="J3" s="9"/>
      <c r="K3" s="30" t="s">
        <v>2</v>
      </c>
    </row>
    <row r="4" ht="63" customHeight="1" spans="1:11">
      <c r="A4" s="11" t="s">
        <v>3</v>
      </c>
      <c r="B4" s="12" t="s">
        <v>4</v>
      </c>
      <c r="C4" s="13" t="s">
        <v>5</v>
      </c>
      <c r="D4" s="11" t="s">
        <v>6</v>
      </c>
      <c r="E4" s="11" t="s">
        <v>7</v>
      </c>
      <c r="F4" s="14" t="s">
        <v>8</v>
      </c>
      <c r="G4" s="14" t="s">
        <v>9</v>
      </c>
      <c r="H4" s="15" t="s">
        <v>10</v>
      </c>
      <c r="I4" s="12" t="s">
        <v>11</v>
      </c>
      <c r="J4" s="12" t="s">
        <v>12</v>
      </c>
      <c r="K4" s="12" t="s">
        <v>13</v>
      </c>
    </row>
    <row r="5" ht="23" customHeight="1" spans="1:11">
      <c r="A5" s="11"/>
      <c r="B5" s="12" t="s">
        <v>14</v>
      </c>
      <c r="C5" s="13" t="s">
        <v>15</v>
      </c>
      <c r="D5" s="11" t="s">
        <v>16</v>
      </c>
      <c r="E5" s="11" t="s">
        <v>17</v>
      </c>
      <c r="F5" s="14" t="s">
        <v>18</v>
      </c>
      <c r="G5" s="14" t="s">
        <v>19</v>
      </c>
      <c r="H5" s="15" t="s">
        <v>20</v>
      </c>
      <c r="I5" s="12" t="s">
        <v>21</v>
      </c>
      <c r="J5" s="12" t="s">
        <v>22</v>
      </c>
      <c r="K5" s="12" t="s">
        <v>23</v>
      </c>
    </row>
    <row r="6" s="1" customFormat="1" ht="28" customHeight="1" spans="1:11">
      <c r="A6" s="16" t="s">
        <v>24</v>
      </c>
      <c r="B6" s="17">
        <f>B7+B20+B31</f>
        <v>640404</v>
      </c>
      <c r="C6" s="18"/>
      <c r="D6" s="17">
        <v>269186</v>
      </c>
      <c r="E6" s="18"/>
      <c r="F6" s="17">
        <f t="shared" ref="F6:H6" si="0">F7+F20+F31</f>
        <v>619</v>
      </c>
      <c r="G6" s="17">
        <f t="shared" si="0"/>
        <v>52</v>
      </c>
      <c r="H6" s="17">
        <f t="shared" si="0"/>
        <v>619</v>
      </c>
      <c r="I6" s="17">
        <v>909590</v>
      </c>
      <c r="J6" s="17">
        <f>J7+J20+J31</f>
        <v>818631</v>
      </c>
      <c r="K6" s="17">
        <v>90959</v>
      </c>
    </row>
    <row r="7" s="1" customFormat="1" ht="28" customHeight="1" spans="1:11">
      <c r="A7" s="16" t="s">
        <v>25</v>
      </c>
      <c r="B7" s="17">
        <f>SUM(B8:B19)</f>
        <v>250525</v>
      </c>
      <c r="C7" s="18"/>
      <c r="D7" s="17">
        <v>114368</v>
      </c>
      <c r="E7" s="17"/>
      <c r="F7" s="17">
        <f t="shared" ref="F7:K7" si="1">SUM(F8:F19)</f>
        <v>382</v>
      </c>
      <c r="G7" s="17">
        <f t="shared" si="1"/>
        <v>52</v>
      </c>
      <c r="H7" s="17">
        <f t="shared" si="1"/>
        <v>619</v>
      </c>
      <c r="I7" s="17">
        <f t="shared" si="1"/>
        <v>365130</v>
      </c>
      <c r="J7" s="17">
        <f t="shared" si="1"/>
        <v>327069</v>
      </c>
      <c r="K7" s="17">
        <f t="shared" si="1"/>
        <v>38061</v>
      </c>
    </row>
    <row r="8" ht="28" customHeight="1" spans="1:11">
      <c r="A8" s="19" t="s">
        <v>26</v>
      </c>
      <c r="B8" s="20">
        <v>16616</v>
      </c>
      <c r="C8" s="21">
        <v>1</v>
      </c>
      <c r="D8" s="22">
        <v>6048</v>
      </c>
      <c r="E8" s="23">
        <v>1</v>
      </c>
      <c r="F8" s="24"/>
      <c r="G8" s="22"/>
      <c r="H8" s="20"/>
      <c r="I8" s="31">
        <f t="shared" ref="I7:I50" si="2">B8+D8-F8+H8</f>
        <v>22664</v>
      </c>
      <c r="J8" s="31">
        <v>20448</v>
      </c>
      <c r="K8" s="31">
        <f>I8-J8</f>
        <v>2216</v>
      </c>
    </row>
    <row r="9" ht="28" customHeight="1" spans="1:11">
      <c r="A9" s="19" t="s">
        <v>27</v>
      </c>
      <c r="B9" s="20">
        <v>33330</v>
      </c>
      <c r="C9" s="21">
        <v>1</v>
      </c>
      <c r="D9" s="22">
        <v>15693</v>
      </c>
      <c r="E9" s="23">
        <v>0.98</v>
      </c>
      <c r="F9" s="24">
        <f>ROUND(D9*(1-E9),0)</f>
        <v>314</v>
      </c>
      <c r="G9" s="22">
        <v>8</v>
      </c>
      <c r="H9" s="20">
        <v>95</v>
      </c>
      <c r="I9" s="31">
        <f t="shared" si="2"/>
        <v>48804</v>
      </c>
      <c r="J9" s="31">
        <v>43479</v>
      </c>
      <c r="K9" s="31">
        <f t="shared" ref="K8:K50" si="3">I9-J9</f>
        <v>5325</v>
      </c>
    </row>
    <row r="10" ht="28" customHeight="1" spans="1:11">
      <c r="A10" s="19" t="s">
        <v>28</v>
      </c>
      <c r="B10" s="20">
        <v>19606</v>
      </c>
      <c r="C10" s="21">
        <v>1</v>
      </c>
      <c r="D10" s="22">
        <v>6848</v>
      </c>
      <c r="E10" s="23">
        <v>0.99</v>
      </c>
      <c r="F10" s="24">
        <f>ROUND(D10*(1-E10),0)</f>
        <v>68</v>
      </c>
      <c r="G10" s="22"/>
      <c r="H10" s="20"/>
      <c r="I10" s="31">
        <f t="shared" si="2"/>
        <v>26386</v>
      </c>
      <c r="J10" s="31">
        <v>24336</v>
      </c>
      <c r="K10" s="31">
        <f t="shared" si="3"/>
        <v>2050</v>
      </c>
    </row>
    <row r="11" ht="28" customHeight="1" spans="1:11">
      <c r="A11" s="19" t="s">
        <v>29</v>
      </c>
      <c r="B11" s="20">
        <v>56209</v>
      </c>
      <c r="C11" s="21">
        <v>1</v>
      </c>
      <c r="D11" s="22">
        <v>25466</v>
      </c>
      <c r="E11" s="23">
        <v>1</v>
      </c>
      <c r="F11" s="24"/>
      <c r="G11" s="22">
        <v>7</v>
      </c>
      <c r="H11" s="20">
        <v>83</v>
      </c>
      <c r="I11" s="31">
        <f t="shared" si="2"/>
        <v>81758</v>
      </c>
      <c r="J11" s="31">
        <v>73503</v>
      </c>
      <c r="K11" s="31">
        <f t="shared" si="3"/>
        <v>8255</v>
      </c>
    </row>
    <row r="12" ht="28" customHeight="1" spans="1:11">
      <c r="A12" s="19" t="s">
        <v>30</v>
      </c>
      <c r="B12" s="20">
        <v>31406</v>
      </c>
      <c r="C12" s="21">
        <v>1</v>
      </c>
      <c r="D12" s="22">
        <v>16134</v>
      </c>
      <c r="E12" s="23">
        <v>1</v>
      </c>
      <c r="F12" s="24"/>
      <c r="G12" s="22">
        <v>9</v>
      </c>
      <c r="H12" s="20">
        <v>107</v>
      </c>
      <c r="I12" s="31">
        <f t="shared" si="2"/>
        <v>47647</v>
      </c>
      <c r="J12" s="31">
        <v>41823</v>
      </c>
      <c r="K12" s="31">
        <f t="shared" si="3"/>
        <v>5824</v>
      </c>
    </row>
    <row r="13" ht="28" customHeight="1" spans="1:11">
      <c r="A13" s="19" t="s">
        <v>31</v>
      </c>
      <c r="B13" s="20">
        <v>26080</v>
      </c>
      <c r="C13" s="21">
        <v>1</v>
      </c>
      <c r="D13" s="22">
        <v>12090</v>
      </c>
      <c r="E13" s="23">
        <v>1</v>
      </c>
      <c r="F13" s="24"/>
      <c r="G13" s="22">
        <v>9</v>
      </c>
      <c r="H13" s="20">
        <v>107</v>
      </c>
      <c r="I13" s="31">
        <f t="shared" si="2"/>
        <v>38277</v>
      </c>
      <c r="J13" s="31">
        <v>35325</v>
      </c>
      <c r="K13" s="31">
        <f t="shared" si="3"/>
        <v>2952</v>
      </c>
    </row>
    <row r="14" ht="28" customHeight="1" spans="1:11">
      <c r="A14" s="19" t="s">
        <v>32</v>
      </c>
      <c r="B14" s="20">
        <v>2015</v>
      </c>
      <c r="C14" s="21">
        <v>1</v>
      </c>
      <c r="D14" s="22">
        <v>1517</v>
      </c>
      <c r="E14" s="23">
        <v>1</v>
      </c>
      <c r="F14" s="24"/>
      <c r="G14" s="24"/>
      <c r="H14" s="20"/>
      <c r="I14" s="31">
        <f t="shared" si="2"/>
        <v>3532</v>
      </c>
      <c r="J14" s="31">
        <v>2772</v>
      </c>
      <c r="K14" s="31">
        <f t="shared" si="3"/>
        <v>760</v>
      </c>
    </row>
    <row r="15" ht="28" customHeight="1" spans="1:11">
      <c r="A15" s="19" t="s">
        <v>33</v>
      </c>
      <c r="B15" s="20">
        <v>25915</v>
      </c>
      <c r="C15" s="21">
        <v>1</v>
      </c>
      <c r="D15" s="22">
        <v>10355</v>
      </c>
      <c r="E15" s="23">
        <v>1</v>
      </c>
      <c r="F15" s="24"/>
      <c r="G15" s="24"/>
      <c r="H15" s="20"/>
      <c r="I15" s="31">
        <f t="shared" si="2"/>
        <v>36270</v>
      </c>
      <c r="J15" s="31">
        <v>33228</v>
      </c>
      <c r="K15" s="31">
        <f t="shared" si="3"/>
        <v>3042</v>
      </c>
    </row>
    <row r="16" ht="28" customHeight="1" spans="1:11">
      <c r="A16" s="19" t="s">
        <v>34</v>
      </c>
      <c r="B16" s="20">
        <v>18093</v>
      </c>
      <c r="C16" s="21">
        <v>1</v>
      </c>
      <c r="D16" s="22">
        <v>8832</v>
      </c>
      <c r="E16" s="23">
        <v>1</v>
      </c>
      <c r="F16" s="24"/>
      <c r="G16" s="24">
        <v>8</v>
      </c>
      <c r="H16" s="20">
        <v>95</v>
      </c>
      <c r="I16" s="31">
        <f t="shared" si="2"/>
        <v>27020</v>
      </c>
      <c r="J16" s="31">
        <v>24210</v>
      </c>
      <c r="K16" s="31">
        <f t="shared" si="3"/>
        <v>2810</v>
      </c>
    </row>
    <row r="17" ht="28" customHeight="1" spans="1:11">
      <c r="A17" s="19" t="s">
        <v>35</v>
      </c>
      <c r="B17" s="20">
        <v>3844</v>
      </c>
      <c r="C17" s="21">
        <v>1</v>
      </c>
      <c r="D17" s="22">
        <v>1760</v>
      </c>
      <c r="E17" s="23">
        <v>1</v>
      </c>
      <c r="F17" s="24"/>
      <c r="G17" s="24"/>
      <c r="H17" s="20"/>
      <c r="I17" s="31">
        <f t="shared" si="2"/>
        <v>5604</v>
      </c>
      <c r="J17" s="31">
        <v>4950</v>
      </c>
      <c r="K17" s="31">
        <f t="shared" si="3"/>
        <v>654</v>
      </c>
    </row>
    <row r="18" ht="28" customHeight="1" spans="1:11">
      <c r="A18" s="19" t="s">
        <v>36</v>
      </c>
      <c r="B18" s="20">
        <v>4301</v>
      </c>
      <c r="C18" s="21">
        <v>1</v>
      </c>
      <c r="D18" s="22">
        <v>1811</v>
      </c>
      <c r="E18" s="23">
        <v>1</v>
      </c>
      <c r="F18" s="24"/>
      <c r="G18" s="24">
        <v>1</v>
      </c>
      <c r="H18" s="20">
        <v>13</v>
      </c>
      <c r="I18" s="31">
        <f t="shared" si="2"/>
        <v>6125</v>
      </c>
      <c r="J18" s="31">
        <v>5445</v>
      </c>
      <c r="K18" s="31">
        <f t="shared" si="3"/>
        <v>680</v>
      </c>
    </row>
    <row r="19" ht="28" customHeight="1" spans="1:11">
      <c r="A19" s="19" t="s">
        <v>37</v>
      </c>
      <c r="B19" s="20">
        <v>13110</v>
      </c>
      <c r="C19" s="21">
        <v>1</v>
      </c>
      <c r="D19" s="22">
        <v>7814</v>
      </c>
      <c r="E19" s="23">
        <v>1</v>
      </c>
      <c r="F19" s="24"/>
      <c r="G19" s="24">
        <v>10</v>
      </c>
      <c r="H19" s="20">
        <v>119</v>
      </c>
      <c r="I19" s="31">
        <f t="shared" si="2"/>
        <v>21043</v>
      </c>
      <c r="J19" s="31">
        <v>17550</v>
      </c>
      <c r="K19" s="31">
        <f t="shared" si="3"/>
        <v>3493</v>
      </c>
    </row>
    <row r="20" ht="28" customHeight="1" spans="1:11">
      <c r="A20" s="25" t="s">
        <v>38</v>
      </c>
      <c r="B20" s="26">
        <f>SUM(B21:B30)</f>
        <v>285605</v>
      </c>
      <c r="C20" s="27"/>
      <c r="D20" s="26">
        <v>109458</v>
      </c>
      <c r="E20" s="26"/>
      <c r="F20" s="26"/>
      <c r="G20" s="26"/>
      <c r="H20" s="26"/>
      <c r="I20" s="26">
        <f t="shared" ref="I20:K20" si="4">SUM(I21:I30)</f>
        <v>395063</v>
      </c>
      <c r="J20" s="26">
        <f t="shared" si="4"/>
        <v>368352</v>
      </c>
      <c r="K20" s="26">
        <f t="shared" si="4"/>
        <v>26711</v>
      </c>
    </row>
    <row r="21" ht="28" customHeight="1" spans="1:11">
      <c r="A21" s="19" t="s">
        <v>39</v>
      </c>
      <c r="B21" s="20">
        <v>19690</v>
      </c>
      <c r="C21" s="21">
        <v>1</v>
      </c>
      <c r="D21" s="22">
        <v>7421</v>
      </c>
      <c r="E21" s="23">
        <v>1</v>
      </c>
      <c r="F21" s="24"/>
      <c r="G21" s="24"/>
      <c r="H21" s="20"/>
      <c r="I21" s="31">
        <f t="shared" si="2"/>
        <v>27111</v>
      </c>
      <c r="J21" s="31">
        <v>25227</v>
      </c>
      <c r="K21" s="31">
        <f t="shared" si="3"/>
        <v>1884</v>
      </c>
    </row>
    <row r="22" ht="28" customHeight="1" spans="1:11">
      <c r="A22" s="19" t="s">
        <v>40</v>
      </c>
      <c r="B22" s="20">
        <v>56963</v>
      </c>
      <c r="C22" s="21">
        <v>1</v>
      </c>
      <c r="D22" s="22">
        <v>22262</v>
      </c>
      <c r="E22" s="23">
        <v>1</v>
      </c>
      <c r="F22" s="24"/>
      <c r="G22" s="24"/>
      <c r="H22" s="20"/>
      <c r="I22" s="31">
        <f>B22+D22-F22+H22</f>
        <v>79225</v>
      </c>
      <c r="J22" s="31">
        <v>75690</v>
      </c>
      <c r="K22" s="31">
        <f t="shared" si="3"/>
        <v>3535</v>
      </c>
    </row>
    <row r="23" ht="28" customHeight="1" spans="1:11">
      <c r="A23" s="19" t="s">
        <v>41</v>
      </c>
      <c r="B23" s="20">
        <v>36850</v>
      </c>
      <c r="C23" s="21">
        <v>1</v>
      </c>
      <c r="D23" s="22">
        <v>13752</v>
      </c>
      <c r="E23" s="23">
        <v>1</v>
      </c>
      <c r="F23" s="24"/>
      <c r="G23" s="24"/>
      <c r="H23" s="20"/>
      <c r="I23" s="31">
        <f t="shared" si="2"/>
        <v>50602</v>
      </c>
      <c r="J23" s="31">
        <v>48330</v>
      </c>
      <c r="K23" s="31">
        <f t="shared" ref="K22:K30" si="5">I23-J23</f>
        <v>2272</v>
      </c>
    </row>
    <row r="24" ht="28" customHeight="1" spans="1:11">
      <c r="A24" s="19" t="s">
        <v>42</v>
      </c>
      <c r="B24" s="20">
        <v>33027</v>
      </c>
      <c r="C24" s="21">
        <v>1</v>
      </c>
      <c r="D24" s="22">
        <v>11275</v>
      </c>
      <c r="E24" s="23">
        <v>1</v>
      </c>
      <c r="F24" s="24"/>
      <c r="G24" s="24"/>
      <c r="H24" s="20"/>
      <c r="I24" s="31">
        <f t="shared" si="2"/>
        <v>44302</v>
      </c>
      <c r="J24" s="31">
        <v>42273</v>
      </c>
      <c r="K24" s="31">
        <f t="shared" si="5"/>
        <v>2029</v>
      </c>
    </row>
    <row r="25" ht="28" customHeight="1" spans="1:11">
      <c r="A25" s="19" t="s">
        <v>43</v>
      </c>
      <c r="B25" s="20">
        <v>37724</v>
      </c>
      <c r="C25" s="21">
        <v>1</v>
      </c>
      <c r="D25" s="22">
        <v>14563</v>
      </c>
      <c r="E25" s="23">
        <v>1</v>
      </c>
      <c r="F25" s="24"/>
      <c r="G25" s="24"/>
      <c r="H25" s="20"/>
      <c r="I25" s="31">
        <f t="shared" si="2"/>
        <v>52287</v>
      </c>
      <c r="J25" s="31">
        <v>48960</v>
      </c>
      <c r="K25" s="31">
        <f t="shared" si="5"/>
        <v>3327</v>
      </c>
    </row>
    <row r="26" ht="28" customHeight="1" spans="1:11">
      <c r="A26" s="19" t="s">
        <v>44</v>
      </c>
      <c r="B26" s="20">
        <v>26170</v>
      </c>
      <c r="C26" s="21">
        <v>1</v>
      </c>
      <c r="D26" s="22">
        <v>9811</v>
      </c>
      <c r="E26" s="23">
        <v>1</v>
      </c>
      <c r="F26" s="24"/>
      <c r="G26" s="24"/>
      <c r="H26" s="20"/>
      <c r="I26" s="31">
        <f t="shared" si="2"/>
        <v>35981</v>
      </c>
      <c r="J26" s="31">
        <v>33939</v>
      </c>
      <c r="K26" s="31">
        <f t="shared" si="5"/>
        <v>2042</v>
      </c>
    </row>
    <row r="27" ht="28" customHeight="1" spans="1:11">
      <c r="A27" s="19" t="s">
        <v>45</v>
      </c>
      <c r="B27" s="20">
        <v>14476</v>
      </c>
      <c r="C27" s="21">
        <v>1</v>
      </c>
      <c r="D27" s="22">
        <v>5510</v>
      </c>
      <c r="E27" s="23">
        <v>1</v>
      </c>
      <c r="F27" s="24"/>
      <c r="G27" s="24"/>
      <c r="H27" s="20"/>
      <c r="I27" s="31">
        <f t="shared" si="2"/>
        <v>19986</v>
      </c>
      <c r="J27" s="31">
        <v>17739</v>
      </c>
      <c r="K27" s="31">
        <f t="shared" si="5"/>
        <v>2247</v>
      </c>
    </row>
    <row r="28" ht="28" customHeight="1" spans="1:11">
      <c r="A28" s="19" t="s">
        <v>46</v>
      </c>
      <c r="B28" s="20">
        <v>19802</v>
      </c>
      <c r="C28" s="21">
        <v>1</v>
      </c>
      <c r="D28" s="22">
        <v>7224</v>
      </c>
      <c r="E28" s="23">
        <v>1</v>
      </c>
      <c r="F28" s="24"/>
      <c r="G28" s="24"/>
      <c r="H28" s="20"/>
      <c r="I28" s="31">
        <f t="shared" si="2"/>
        <v>27026</v>
      </c>
      <c r="J28" s="31">
        <v>24039</v>
      </c>
      <c r="K28" s="31">
        <f t="shared" si="5"/>
        <v>2987</v>
      </c>
    </row>
    <row r="29" ht="28" customHeight="1" spans="1:11">
      <c r="A29" s="19" t="s">
        <v>47</v>
      </c>
      <c r="B29" s="20">
        <v>36404</v>
      </c>
      <c r="C29" s="21">
        <v>1</v>
      </c>
      <c r="D29" s="22">
        <v>15802</v>
      </c>
      <c r="E29" s="23">
        <v>1</v>
      </c>
      <c r="F29" s="24"/>
      <c r="G29" s="24"/>
      <c r="H29" s="20"/>
      <c r="I29" s="31">
        <f t="shared" si="2"/>
        <v>52206</v>
      </c>
      <c r="J29" s="31">
        <v>46557</v>
      </c>
      <c r="K29" s="31">
        <f t="shared" si="5"/>
        <v>5649</v>
      </c>
    </row>
    <row r="30" ht="28" customHeight="1" spans="1:11">
      <c r="A30" s="19" t="s">
        <v>48</v>
      </c>
      <c r="B30" s="20">
        <v>4499</v>
      </c>
      <c r="C30" s="21">
        <v>1</v>
      </c>
      <c r="D30" s="22">
        <v>1838</v>
      </c>
      <c r="E30" s="23">
        <v>1</v>
      </c>
      <c r="F30" s="24"/>
      <c r="G30" s="24"/>
      <c r="H30" s="20"/>
      <c r="I30" s="31">
        <f t="shared" si="2"/>
        <v>6337</v>
      </c>
      <c r="J30" s="31">
        <v>5598</v>
      </c>
      <c r="K30" s="31">
        <f t="shared" si="5"/>
        <v>739</v>
      </c>
    </row>
    <row r="31" ht="28" customHeight="1" spans="1:11">
      <c r="A31" s="25" t="s">
        <v>49</v>
      </c>
      <c r="B31" s="26">
        <f>SUM(B32+B35+B38+B41+B42+B45+B48+B49+B50)</f>
        <v>104274</v>
      </c>
      <c r="C31" s="27"/>
      <c r="D31" s="26">
        <v>45360</v>
      </c>
      <c r="E31" s="26"/>
      <c r="F31" s="26">
        <f t="shared" ref="F31:K31" si="6">SUM(F32+F35+F38+F41+F42+F45+F48+F49+F50)</f>
        <v>237</v>
      </c>
      <c r="G31" s="26"/>
      <c r="H31" s="26"/>
      <c r="I31" s="26">
        <f t="shared" si="6"/>
        <v>149397</v>
      </c>
      <c r="J31" s="26">
        <f t="shared" si="6"/>
        <v>123210</v>
      </c>
      <c r="K31" s="26">
        <f t="shared" si="6"/>
        <v>26187</v>
      </c>
    </row>
    <row r="32" ht="28" customHeight="1" spans="1:11">
      <c r="A32" s="19" t="s">
        <v>50</v>
      </c>
      <c r="B32" s="22">
        <f>B33+B34</f>
        <v>15619</v>
      </c>
      <c r="C32" s="21">
        <v>1</v>
      </c>
      <c r="D32" s="22">
        <v>5388</v>
      </c>
      <c r="E32" s="22"/>
      <c r="F32" s="22">
        <f t="shared" ref="F32:K32" si="7">F33+F34</f>
        <v>161</v>
      </c>
      <c r="G32" s="22"/>
      <c r="H32" s="22"/>
      <c r="I32" s="22">
        <f t="shared" si="7"/>
        <v>20846</v>
      </c>
      <c r="J32" s="22">
        <f t="shared" si="7"/>
        <v>19269</v>
      </c>
      <c r="K32" s="22">
        <f t="shared" si="7"/>
        <v>1577</v>
      </c>
    </row>
    <row r="33" ht="28" customHeight="1" spans="1:11">
      <c r="A33" s="19" t="s">
        <v>51</v>
      </c>
      <c r="B33" s="20">
        <v>1102</v>
      </c>
      <c r="C33" s="21">
        <v>1</v>
      </c>
      <c r="D33" s="22">
        <v>180</v>
      </c>
      <c r="E33" s="23">
        <v>0.97</v>
      </c>
      <c r="F33" s="24">
        <f>ROUND(D33*(1-E33),0)</f>
        <v>5</v>
      </c>
      <c r="G33" s="24"/>
      <c r="H33" s="20"/>
      <c r="I33" s="31">
        <f t="shared" si="2"/>
        <v>1277</v>
      </c>
      <c r="J33" s="31">
        <v>1207</v>
      </c>
      <c r="K33" s="31">
        <f t="shared" si="3"/>
        <v>70</v>
      </c>
    </row>
    <row r="34" ht="28" customHeight="1" spans="1:11">
      <c r="A34" s="19" t="s">
        <v>52</v>
      </c>
      <c r="B34" s="20">
        <v>14517</v>
      </c>
      <c r="C34" s="21">
        <v>1</v>
      </c>
      <c r="D34" s="22">
        <v>5208</v>
      </c>
      <c r="E34" s="23">
        <v>0.97</v>
      </c>
      <c r="F34" s="24">
        <f>ROUND(D34*(1-E34),0)</f>
        <v>156</v>
      </c>
      <c r="G34" s="24"/>
      <c r="H34" s="20"/>
      <c r="I34" s="31">
        <f t="shared" si="2"/>
        <v>19569</v>
      </c>
      <c r="J34" s="31">
        <v>18062</v>
      </c>
      <c r="K34" s="31">
        <f t="shared" si="3"/>
        <v>1507</v>
      </c>
    </row>
    <row r="35" ht="28" customHeight="1" spans="1:11">
      <c r="A35" s="19" t="s">
        <v>53</v>
      </c>
      <c r="B35" s="22">
        <f>B36+B37</f>
        <v>32862</v>
      </c>
      <c r="C35" s="21">
        <v>1</v>
      </c>
      <c r="D35" s="22">
        <v>15600</v>
      </c>
      <c r="E35" s="22"/>
      <c r="F35" s="22"/>
      <c r="G35" s="22"/>
      <c r="H35" s="22"/>
      <c r="I35" s="22">
        <f t="shared" ref="I35:K35" si="8">I36+I37</f>
        <v>48462</v>
      </c>
      <c r="J35" s="22">
        <f t="shared" si="8"/>
        <v>40851</v>
      </c>
      <c r="K35" s="22">
        <f t="shared" si="8"/>
        <v>7611</v>
      </c>
    </row>
    <row r="36" ht="28" customHeight="1" spans="1:11">
      <c r="A36" s="19" t="s">
        <v>54</v>
      </c>
      <c r="B36" s="20">
        <v>2933</v>
      </c>
      <c r="C36" s="21">
        <v>1</v>
      </c>
      <c r="D36" s="22">
        <v>1216</v>
      </c>
      <c r="E36" s="23">
        <v>1</v>
      </c>
      <c r="F36" s="24"/>
      <c r="G36" s="24"/>
      <c r="H36" s="20"/>
      <c r="I36" s="31">
        <f t="shared" si="2"/>
        <v>4149</v>
      </c>
      <c r="J36" s="31">
        <v>3663</v>
      </c>
      <c r="K36" s="31">
        <f t="shared" si="3"/>
        <v>486</v>
      </c>
    </row>
    <row r="37" ht="28" customHeight="1" spans="1:11">
      <c r="A37" s="19" t="s">
        <v>52</v>
      </c>
      <c r="B37" s="20">
        <v>29929</v>
      </c>
      <c r="C37" s="21">
        <v>1</v>
      </c>
      <c r="D37" s="22">
        <v>14384</v>
      </c>
      <c r="E37" s="23">
        <v>1</v>
      </c>
      <c r="F37" s="24"/>
      <c r="G37" s="24"/>
      <c r="H37" s="20"/>
      <c r="I37" s="31">
        <f t="shared" si="2"/>
        <v>44313</v>
      </c>
      <c r="J37" s="31">
        <v>37188</v>
      </c>
      <c r="K37" s="31">
        <f t="shared" si="3"/>
        <v>7125</v>
      </c>
    </row>
    <row r="38" ht="28" customHeight="1" spans="1:11">
      <c r="A38" s="19" t="s">
        <v>55</v>
      </c>
      <c r="B38" s="22">
        <f>B39+B40</f>
        <v>11361</v>
      </c>
      <c r="C38" s="21">
        <v>1</v>
      </c>
      <c r="D38" s="22">
        <v>5564</v>
      </c>
      <c r="E38" s="22"/>
      <c r="F38" s="22"/>
      <c r="G38" s="22"/>
      <c r="H38" s="22"/>
      <c r="I38" s="22">
        <f t="shared" ref="I38:K38" si="9">I39+I40</f>
        <v>16925</v>
      </c>
      <c r="J38" s="22">
        <f t="shared" si="9"/>
        <v>13293</v>
      </c>
      <c r="K38" s="22">
        <f t="shared" si="9"/>
        <v>3632</v>
      </c>
    </row>
    <row r="39" ht="28" customHeight="1" spans="1:11">
      <c r="A39" s="19" t="s">
        <v>56</v>
      </c>
      <c r="B39" s="20">
        <v>1578</v>
      </c>
      <c r="C39" s="21">
        <v>1</v>
      </c>
      <c r="D39" s="22">
        <v>1048</v>
      </c>
      <c r="E39" s="23">
        <v>1</v>
      </c>
      <c r="F39" s="24"/>
      <c r="G39" s="24"/>
      <c r="H39" s="20"/>
      <c r="I39" s="31">
        <f t="shared" si="2"/>
        <v>2626</v>
      </c>
      <c r="J39" s="31">
        <v>1957</v>
      </c>
      <c r="K39" s="31">
        <f t="shared" si="3"/>
        <v>669</v>
      </c>
    </row>
    <row r="40" ht="28" customHeight="1" spans="1:11">
      <c r="A40" s="19" t="s">
        <v>52</v>
      </c>
      <c r="B40" s="20">
        <v>9783</v>
      </c>
      <c r="C40" s="21">
        <v>1</v>
      </c>
      <c r="D40" s="22">
        <v>4516</v>
      </c>
      <c r="E40" s="23">
        <v>1</v>
      </c>
      <c r="F40" s="24"/>
      <c r="G40" s="24"/>
      <c r="H40" s="20"/>
      <c r="I40" s="31">
        <f t="shared" si="2"/>
        <v>14299</v>
      </c>
      <c r="J40" s="31">
        <v>11336</v>
      </c>
      <c r="K40" s="31">
        <f t="shared" si="3"/>
        <v>2963</v>
      </c>
    </row>
    <row r="41" ht="28" customHeight="1" spans="1:11">
      <c r="A41" s="19" t="s">
        <v>57</v>
      </c>
      <c r="B41" s="20">
        <v>13633</v>
      </c>
      <c r="C41" s="21">
        <v>1</v>
      </c>
      <c r="D41" s="22">
        <v>5873</v>
      </c>
      <c r="E41" s="23">
        <v>1</v>
      </c>
      <c r="F41" s="24"/>
      <c r="G41" s="24"/>
      <c r="H41" s="20"/>
      <c r="I41" s="31">
        <f t="shared" si="2"/>
        <v>19506</v>
      </c>
      <c r="J41" s="31">
        <v>16137</v>
      </c>
      <c r="K41" s="31">
        <f t="shared" si="3"/>
        <v>3369</v>
      </c>
    </row>
    <row r="42" ht="28" customHeight="1" spans="1:11">
      <c r="A42" s="19" t="s">
        <v>58</v>
      </c>
      <c r="B42" s="22">
        <f>B43+B44</f>
        <v>9131</v>
      </c>
      <c r="C42" s="21">
        <v>1</v>
      </c>
      <c r="D42" s="22">
        <v>4282</v>
      </c>
      <c r="E42" s="22"/>
      <c r="F42" s="22"/>
      <c r="G42" s="22"/>
      <c r="H42" s="22"/>
      <c r="I42" s="22">
        <f t="shared" ref="I42:K42" si="10">I43+I44</f>
        <v>13413</v>
      </c>
      <c r="J42" s="22">
        <f t="shared" si="10"/>
        <v>9711</v>
      </c>
      <c r="K42" s="22">
        <f t="shared" si="10"/>
        <v>3702</v>
      </c>
    </row>
    <row r="43" ht="28" customHeight="1" spans="1:11">
      <c r="A43" s="19" t="s">
        <v>59</v>
      </c>
      <c r="B43" s="20">
        <v>1308</v>
      </c>
      <c r="C43" s="21">
        <v>1</v>
      </c>
      <c r="D43" s="22">
        <v>533</v>
      </c>
      <c r="E43" s="23">
        <v>1</v>
      </c>
      <c r="F43" s="24"/>
      <c r="G43" s="24"/>
      <c r="H43" s="20"/>
      <c r="I43" s="31">
        <f t="shared" si="2"/>
        <v>1841</v>
      </c>
      <c r="J43" s="31">
        <v>1521</v>
      </c>
      <c r="K43" s="31">
        <f t="shared" si="3"/>
        <v>320</v>
      </c>
    </row>
    <row r="44" ht="28" customHeight="1" spans="1:11">
      <c r="A44" s="19" t="s">
        <v>52</v>
      </c>
      <c r="B44" s="20">
        <v>7823</v>
      </c>
      <c r="C44" s="21">
        <v>1</v>
      </c>
      <c r="D44" s="22">
        <v>3749</v>
      </c>
      <c r="E44" s="23">
        <v>1</v>
      </c>
      <c r="F44" s="24"/>
      <c r="G44" s="24"/>
      <c r="H44" s="20"/>
      <c r="I44" s="31">
        <f t="shared" si="2"/>
        <v>11572</v>
      </c>
      <c r="J44" s="31">
        <v>8190</v>
      </c>
      <c r="K44" s="31">
        <f t="shared" si="3"/>
        <v>3382</v>
      </c>
    </row>
    <row r="45" ht="28" customHeight="1" spans="1:11">
      <c r="A45" s="19" t="s">
        <v>60</v>
      </c>
      <c r="B45" s="22">
        <f>B46+B47</f>
        <v>17152</v>
      </c>
      <c r="C45" s="21">
        <v>1</v>
      </c>
      <c r="D45" s="22">
        <v>7980</v>
      </c>
      <c r="E45" s="22"/>
      <c r="F45" s="22"/>
      <c r="G45" s="22"/>
      <c r="H45" s="22"/>
      <c r="I45" s="22">
        <f t="shared" ref="I45:K45" si="11">I46+I47</f>
        <v>25132</v>
      </c>
      <c r="J45" s="22">
        <f t="shared" si="11"/>
        <v>19467</v>
      </c>
      <c r="K45" s="22">
        <f t="shared" si="11"/>
        <v>5665</v>
      </c>
    </row>
    <row r="46" ht="28" customHeight="1" spans="1:11">
      <c r="A46" s="19" t="s">
        <v>61</v>
      </c>
      <c r="B46" s="20">
        <v>1599</v>
      </c>
      <c r="C46" s="21">
        <v>1</v>
      </c>
      <c r="D46" s="22">
        <v>0</v>
      </c>
      <c r="E46" s="23">
        <v>1</v>
      </c>
      <c r="F46" s="24"/>
      <c r="G46" s="24"/>
      <c r="H46" s="20"/>
      <c r="I46" s="31">
        <f t="shared" si="2"/>
        <v>1599</v>
      </c>
      <c r="J46" s="31">
        <v>1530</v>
      </c>
      <c r="K46" s="31">
        <f t="shared" si="3"/>
        <v>69</v>
      </c>
    </row>
    <row r="47" ht="28" customHeight="1" spans="1:11">
      <c r="A47" s="19" t="s">
        <v>52</v>
      </c>
      <c r="B47" s="20">
        <v>15553</v>
      </c>
      <c r="C47" s="21">
        <v>1</v>
      </c>
      <c r="D47" s="22">
        <v>7980</v>
      </c>
      <c r="E47" s="23">
        <v>1</v>
      </c>
      <c r="F47" s="24"/>
      <c r="G47" s="24"/>
      <c r="H47" s="20"/>
      <c r="I47" s="31">
        <f t="shared" si="2"/>
        <v>23533</v>
      </c>
      <c r="J47" s="31">
        <v>17937</v>
      </c>
      <c r="K47" s="31">
        <f t="shared" si="3"/>
        <v>5596</v>
      </c>
    </row>
    <row r="48" ht="28" customHeight="1" spans="1:11">
      <c r="A48" s="19" t="s">
        <v>62</v>
      </c>
      <c r="B48" s="20">
        <v>1555</v>
      </c>
      <c r="C48" s="21">
        <v>1</v>
      </c>
      <c r="D48" s="22">
        <v>233</v>
      </c>
      <c r="E48" s="23">
        <v>1</v>
      </c>
      <c r="F48" s="24"/>
      <c r="G48" s="24"/>
      <c r="H48" s="20"/>
      <c r="I48" s="31">
        <f t="shared" si="2"/>
        <v>1788</v>
      </c>
      <c r="J48" s="31">
        <v>1557</v>
      </c>
      <c r="K48" s="31">
        <f t="shared" si="3"/>
        <v>231</v>
      </c>
    </row>
    <row r="49" ht="28" customHeight="1" spans="1:11">
      <c r="A49" s="19" t="s">
        <v>63</v>
      </c>
      <c r="B49" s="20">
        <v>1195</v>
      </c>
      <c r="C49" s="21">
        <v>1</v>
      </c>
      <c r="D49" s="22">
        <v>210</v>
      </c>
      <c r="E49" s="23">
        <v>0.64</v>
      </c>
      <c r="F49" s="24">
        <f>ROUND(D49*(1-E49),0)</f>
        <v>76</v>
      </c>
      <c r="G49" s="24"/>
      <c r="H49" s="20"/>
      <c r="I49" s="31">
        <f t="shared" si="2"/>
        <v>1329</v>
      </c>
      <c r="J49" s="31">
        <v>1206</v>
      </c>
      <c r="K49" s="31">
        <f t="shared" si="3"/>
        <v>123</v>
      </c>
    </row>
    <row r="50" ht="28" customHeight="1" spans="1:11">
      <c r="A50" s="19" t="s">
        <v>64</v>
      </c>
      <c r="B50" s="20">
        <v>1766</v>
      </c>
      <c r="C50" s="21">
        <v>1</v>
      </c>
      <c r="D50" s="22">
        <v>230</v>
      </c>
      <c r="E50" s="23">
        <v>1</v>
      </c>
      <c r="F50" s="24"/>
      <c r="G50" s="24"/>
      <c r="H50" s="20"/>
      <c r="I50" s="31">
        <f t="shared" si="2"/>
        <v>1996</v>
      </c>
      <c r="J50" s="31">
        <v>1719</v>
      </c>
      <c r="K50" s="31">
        <f t="shared" si="3"/>
        <v>277</v>
      </c>
    </row>
    <row r="51" spans="1:11">
      <c r="A51" s="28" t="s">
        <v>65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</sheetData>
  <mergeCells count="3">
    <mergeCell ref="A2:K2"/>
    <mergeCell ref="A4:A5"/>
    <mergeCell ref="A51:K55"/>
  </mergeCells>
  <pageMargins left="0.699305555555556" right="0.699305555555556" top="0.75" bottom="0.75" header="0.3" footer="0.3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lcm</dc:creator>
  <cp:lastModifiedBy>胡海振</cp:lastModifiedBy>
  <dcterms:created xsi:type="dcterms:W3CDTF">2020-04-14T05:46:00Z</dcterms:created>
  <dcterms:modified xsi:type="dcterms:W3CDTF">2020-06-24T09:52:55Z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